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5850" windowWidth="19125" windowHeight="6090" activeTab="0"/>
  </bookViews>
  <sheets>
    <sheet name="FY2009-FY2011" sheetId="1" r:id="rId1"/>
    <sheet name="FY2008" sheetId="2" r:id="rId2"/>
    <sheet name="FY2006-FY2007" sheetId="3" r:id="rId3"/>
    <sheet name="FY2003-FY2005" sheetId="4" r:id="rId4"/>
    <sheet name="FY2001-FY2002" sheetId="5" r:id="rId5"/>
  </sheets>
  <definedNames>
    <definedName name="_xlnm.Print_Area" localSheetId="4">'FY2001-FY2002'!$C$1:$K$37</definedName>
    <definedName name="_xlnm.Print_Area" localSheetId="3">'FY2003-FY2005'!$C$1:$Q$39</definedName>
    <definedName name="_xlnm.Print_Area" localSheetId="2">'FY2006-FY2007'!$C$1:$L$35</definedName>
    <definedName name="_xlnm.Print_Area" localSheetId="1">'FY2008'!$C$1:$H$33</definedName>
    <definedName name="_xlnm.Print_Area" localSheetId="0">'FY2009-FY2011'!$C$1:$AC$39</definedName>
    <definedName name="_xlnm.Print_Titles" localSheetId="1">'FY2008'!$C:$C</definedName>
    <definedName name="_xlnm.Print_Titles" localSheetId="0">'FY2009-FY2011'!$C:$C</definedName>
  </definedNames>
  <calcPr fullCalcOnLoad="1"/>
</workbook>
</file>

<file path=xl/sharedStrings.xml><?xml version="1.0" encoding="utf-8"?>
<sst xmlns="http://schemas.openxmlformats.org/spreadsheetml/2006/main" count="507" uniqueCount="120">
  <si>
    <t>2Q</t>
  </si>
  <si>
    <t>3Q</t>
  </si>
  <si>
    <t>4Q</t>
  </si>
  <si>
    <t>セグメント別売上高</t>
  </si>
  <si>
    <r>
      <t xml:space="preserve">売上高構成比
</t>
    </r>
    <r>
      <rPr>
        <sz val="9"/>
        <rFont val="Arial"/>
        <family val="2"/>
      </rPr>
      <t>Percentage of Sales by Segment</t>
    </r>
  </si>
  <si>
    <r>
      <t>モバイルサービス事業
　</t>
    </r>
    <r>
      <rPr>
        <sz val="9"/>
        <rFont val="Arial"/>
        <family val="2"/>
      </rPr>
      <t xml:space="preserve">Mobile Service Business   </t>
    </r>
  </si>
  <si>
    <t>セグメント別営業利益</t>
  </si>
  <si>
    <r>
      <t xml:space="preserve">モバイルセールス事業
</t>
    </r>
    <r>
      <rPr>
        <sz val="9"/>
        <rFont val="Arial"/>
        <family val="2"/>
      </rPr>
      <t xml:space="preserve">  Mobile Sales Business </t>
    </r>
  </si>
  <si>
    <r>
      <t xml:space="preserve">対売上高比
</t>
    </r>
    <r>
      <rPr>
        <sz val="9"/>
        <rFont val="Arial"/>
        <family val="2"/>
      </rPr>
      <t>Operating Income to Net Sales</t>
    </r>
  </si>
  <si>
    <r>
      <t xml:space="preserve">モバイルサービス事業
</t>
    </r>
    <r>
      <rPr>
        <sz val="9"/>
        <rFont val="Arial"/>
        <family val="2"/>
      </rPr>
      <t xml:space="preserve">  Mobile Service Business   </t>
    </r>
  </si>
  <si>
    <r>
      <t>単体　</t>
    </r>
    <r>
      <rPr>
        <b/>
        <i/>
        <sz val="10"/>
        <rFont val="Arial"/>
        <family val="2"/>
      </rPr>
      <t>Non-consolidated</t>
    </r>
  </si>
  <si>
    <r>
      <t>連結　</t>
    </r>
    <r>
      <rPr>
        <b/>
        <i/>
        <sz val="10"/>
        <rFont val="Arial"/>
        <family val="2"/>
      </rPr>
      <t>Consolidated</t>
    </r>
  </si>
  <si>
    <r>
      <t>売上高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（百万円）
　</t>
    </r>
    <r>
      <rPr>
        <sz val="9"/>
        <rFont val="Arial"/>
        <family val="2"/>
      </rPr>
      <t>Net Sales (Millions of Yen)</t>
    </r>
  </si>
  <si>
    <r>
      <t>営業利益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（百万円）
　</t>
    </r>
    <r>
      <rPr>
        <sz val="9"/>
        <rFont val="Arial"/>
        <family val="2"/>
      </rPr>
      <t>Operating Income (Millions of Yen)</t>
    </r>
  </si>
  <si>
    <r>
      <t>経常利益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（百万円）
　</t>
    </r>
    <r>
      <rPr>
        <sz val="9"/>
        <rFont val="Arial"/>
        <family val="2"/>
      </rPr>
      <t>Ordinary Income (Millions of Yen)</t>
    </r>
  </si>
  <si>
    <r>
      <t>当期純利益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（百万円）
　</t>
    </r>
    <r>
      <rPr>
        <sz val="9"/>
        <rFont val="Arial"/>
        <family val="2"/>
      </rPr>
      <t>Net Income (Millions of Yen)</t>
    </r>
  </si>
  <si>
    <r>
      <t>純資産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（百万円）
　</t>
    </r>
    <r>
      <rPr>
        <sz val="9"/>
        <rFont val="Arial"/>
        <family val="2"/>
      </rPr>
      <t>Net Assets (Millions of Yen)</t>
    </r>
  </si>
  <si>
    <r>
      <t>総資産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（百万円）
　</t>
    </r>
    <r>
      <rPr>
        <sz val="9"/>
        <rFont val="Arial"/>
        <family val="2"/>
      </rPr>
      <t>Total Assets (Millions of Yen)</t>
    </r>
  </si>
  <si>
    <r>
      <t>1</t>
    </r>
    <r>
      <rPr>
        <sz val="9"/>
        <rFont val="ＭＳ Ｐゴシック"/>
        <family val="3"/>
      </rPr>
      <t>株当たり当期純利益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（円）
　</t>
    </r>
    <r>
      <rPr>
        <sz val="9"/>
        <rFont val="Arial"/>
        <family val="2"/>
      </rPr>
      <t>Net Income per Share (Yen)</t>
    </r>
  </si>
  <si>
    <t>Net Sales by Segment</t>
  </si>
  <si>
    <r>
      <t>百万円／</t>
    </r>
    <r>
      <rPr>
        <sz val="9"/>
        <rFont val="Arial"/>
        <family val="2"/>
      </rPr>
      <t>Millions of Yen</t>
    </r>
  </si>
  <si>
    <r>
      <t>モバイルセールス事業</t>
    </r>
    <r>
      <rPr>
        <sz val="9"/>
        <rFont val="Arial"/>
        <family val="2"/>
      </rPr>
      <t xml:space="preserve"> 
</t>
    </r>
    <r>
      <rPr>
        <sz val="9"/>
        <rFont val="ＭＳ Ｐゴシック"/>
        <family val="3"/>
      </rPr>
      <t>　</t>
    </r>
    <r>
      <rPr>
        <sz val="9"/>
        <rFont val="Arial"/>
        <family val="2"/>
      </rPr>
      <t>Mobile Sales Business</t>
    </r>
  </si>
  <si>
    <r>
      <t>合計
　</t>
    </r>
    <r>
      <rPr>
        <sz val="9"/>
        <rFont val="Arial"/>
        <family val="2"/>
      </rPr>
      <t>Total</t>
    </r>
    <r>
      <rPr>
        <sz val="9"/>
        <rFont val="ＭＳ Ｐゴシック"/>
        <family val="3"/>
      </rPr>
      <t>　</t>
    </r>
  </si>
  <si>
    <t>Operating Income by Segment</t>
  </si>
  <si>
    <r>
      <t>合計
　</t>
    </r>
    <r>
      <rPr>
        <sz val="9"/>
        <rFont val="Arial"/>
        <family val="2"/>
      </rPr>
      <t>Total</t>
    </r>
  </si>
  <si>
    <t>四半期業績の概要</t>
  </si>
  <si>
    <t>1Q</t>
  </si>
  <si>
    <t>Full Year</t>
  </si>
  <si>
    <t>Net Sales by Segment</t>
  </si>
  <si>
    <r>
      <t>百万円／</t>
    </r>
    <r>
      <rPr>
        <sz val="9"/>
        <rFont val="Arial"/>
        <family val="2"/>
      </rPr>
      <t>Millions of Yen</t>
    </r>
  </si>
  <si>
    <t>Operating Income by Segment</t>
  </si>
  <si>
    <r>
      <t>モバイルソフトウェア事業</t>
    </r>
    <r>
      <rPr>
        <sz val="9"/>
        <rFont val="Arial"/>
        <family val="2"/>
      </rPr>
      <t xml:space="preserve"> 
</t>
    </r>
    <r>
      <rPr>
        <sz val="9"/>
        <rFont val="ＭＳ Ｐゴシック"/>
        <family val="3"/>
      </rPr>
      <t>　</t>
    </r>
    <r>
      <rPr>
        <sz val="9"/>
        <rFont val="Arial"/>
        <family val="2"/>
      </rPr>
      <t>Mobile Software Business</t>
    </r>
  </si>
  <si>
    <r>
      <t>モバイルインテグレーション＆サポート事業
　</t>
    </r>
    <r>
      <rPr>
        <sz val="9"/>
        <rFont val="Arial"/>
        <family val="2"/>
      </rPr>
      <t xml:space="preserve">Mobile Integration &amp; Support Business   </t>
    </r>
  </si>
  <si>
    <t>Non-consolidated Quarterly Financial Results</t>
  </si>
  <si>
    <t>Non-consolidated Quarterly Financial Results</t>
  </si>
  <si>
    <t>Full Year</t>
  </si>
  <si>
    <t>Net Sales by Segment</t>
  </si>
  <si>
    <r>
      <t>百万円／</t>
    </r>
    <r>
      <rPr>
        <sz val="9"/>
        <rFont val="Arial"/>
        <family val="2"/>
      </rPr>
      <t>Millions of Yen</t>
    </r>
  </si>
  <si>
    <t>Operating Income by Segment</t>
  </si>
  <si>
    <r>
      <t>百万円／</t>
    </r>
    <r>
      <rPr>
        <sz val="9"/>
        <rFont val="Arial"/>
        <family val="2"/>
      </rPr>
      <t>Millions of Yen</t>
    </r>
  </si>
  <si>
    <t>Full Year</t>
  </si>
  <si>
    <t>(2001/4-9)</t>
  </si>
  <si>
    <t>(2002/4-9)</t>
  </si>
  <si>
    <t>(2002/4-2003/3)</t>
  </si>
  <si>
    <t>(2001/4-2002/3)</t>
  </si>
  <si>
    <t>6 months</t>
  </si>
  <si>
    <t>3 months</t>
  </si>
  <si>
    <t>(2003/4-6)</t>
  </si>
  <si>
    <t>9 months</t>
  </si>
  <si>
    <t>(2003/4-9)</t>
  </si>
  <si>
    <t>(2003/4-12)</t>
  </si>
  <si>
    <t>(2003/4-2004/3)</t>
  </si>
  <si>
    <t>(2004/4-6)</t>
  </si>
  <si>
    <t>(2004/4-9)</t>
  </si>
  <si>
    <t>(2004/4-12)</t>
  </si>
  <si>
    <t>(2004/4-2005/3)</t>
  </si>
  <si>
    <t>(2005/4-6)</t>
  </si>
  <si>
    <t>(2005/4-9)</t>
  </si>
  <si>
    <t>(2005/4-12)</t>
  </si>
  <si>
    <t>(2005/4-2006/3)</t>
  </si>
  <si>
    <t>(2006/4-6)</t>
  </si>
  <si>
    <t>(2006/4-9)</t>
  </si>
  <si>
    <t>(2006/4-12)</t>
  </si>
  <si>
    <t>(2006/4-2007/3)</t>
  </si>
  <si>
    <t>(2007/4-6)</t>
  </si>
  <si>
    <t>(2007/4-9)</t>
  </si>
  <si>
    <t>(2007/4-12)</t>
  </si>
  <si>
    <t>(2007/4-2008/3)</t>
  </si>
  <si>
    <t>(2008/4-6)</t>
  </si>
  <si>
    <t>(2008/4-9)</t>
  </si>
  <si>
    <t>(2008/4-12)</t>
  </si>
  <si>
    <t>(2008/4-2009/3)</t>
  </si>
  <si>
    <t>Quarterly Financial Results</t>
  </si>
  <si>
    <t>(2009/4-6)</t>
  </si>
  <si>
    <t>(2009/7-9)</t>
  </si>
  <si>
    <t>(2009/4-9)</t>
  </si>
  <si>
    <t>(2009/10-12)</t>
  </si>
  <si>
    <t>(2009/4-12)</t>
  </si>
  <si>
    <t>(2010/1-3)</t>
  </si>
  <si>
    <t>(2009/4-2010/3)</t>
  </si>
  <si>
    <t>(2010/4-6)</t>
  </si>
  <si>
    <t>(2010/7-9)</t>
  </si>
  <si>
    <t>(2010/4-9)</t>
  </si>
  <si>
    <t>(2010/10-12)</t>
  </si>
  <si>
    <t>(2010/4-12)</t>
  </si>
  <si>
    <t>(2011/1-3)</t>
  </si>
  <si>
    <t>(2010/4-2011/3)</t>
  </si>
  <si>
    <t>(2011/4-6)</t>
  </si>
  <si>
    <t>(2011/7-9)</t>
  </si>
  <si>
    <t>(2011/4-9)</t>
  </si>
  <si>
    <t>(2011/10-12)</t>
  </si>
  <si>
    <t>(2011/4-12)</t>
  </si>
  <si>
    <t>(2012/1-3)</t>
  </si>
  <si>
    <t>(2011/4-2012/3)</t>
  </si>
  <si>
    <t>Non-consolidated Quarterly Financial Results</t>
  </si>
  <si>
    <r>
      <t>FY2000 (2000/4/1-2001/3/31</t>
    </r>
    <r>
      <rPr>
        <sz val="10"/>
        <rFont val="ＭＳ Ｐゴシック"/>
        <family val="3"/>
      </rPr>
      <t>）</t>
    </r>
  </si>
  <si>
    <r>
      <t>FY2001 (2001/4/1-2002/3/31</t>
    </r>
    <r>
      <rPr>
        <sz val="10"/>
        <rFont val="ＭＳ Ｐゴシック"/>
        <family val="3"/>
      </rPr>
      <t>）</t>
    </r>
  </si>
  <si>
    <r>
      <t>FY2002 (2002/4/1-2003/3/31</t>
    </r>
    <r>
      <rPr>
        <sz val="10"/>
        <rFont val="ＭＳ Ｐゴシック"/>
        <family val="3"/>
      </rPr>
      <t>）</t>
    </r>
  </si>
  <si>
    <t>(2000/4-2001/3)</t>
  </si>
  <si>
    <r>
      <t>FY2003 (2003/4/1-2004/3/31</t>
    </r>
    <r>
      <rPr>
        <sz val="10"/>
        <rFont val="ＭＳ Ｐゴシック"/>
        <family val="3"/>
      </rPr>
      <t>）</t>
    </r>
  </si>
  <si>
    <r>
      <t>FY2004 (2004/4/1-2005/3/31</t>
    </r>
    <r>
      <rPr>
        <sz val="10"/>
        <rFont val="ＭＳ Ｐゴシック"/>
        <family val="3"/>
      </rPr>
      <t>）</t>
    </r>
  </si>
  <si>
    <r>
      <t>FY2005 (2005/4/1-2006/3/31</t>
    </r>
    <r>
      <rPr>
        <sz val="10"/>
        <rFont val="ＭＳ Ｐゴシック"/>
        <family val="3"/>
      </rPr>
      <t>）</t>
    </r>
  </si>
  <si>
    <r>
      <t>FY2006 (2006/4/1-</t>
    </r>
    <r>
      <rPr>
        <sz val="10"/>
        <rFont val="Arial"/>
        <family val="2"/>
      </rPr>
      <t>2007/3/31</t>
    </r>
    <r>
      <rPr>
        <sz val="10"/>
        <rFont val="ＭＳ Ｐゴシック"/>
        <family val="3"/>
      </rPr>
      <t>）</t>
    </r>
  </si>
  <si>
    <r>
      <t>FY2007 (2007/4/1-</t>
    </r>
    <r>
      <rPr>
        <sz val="10"/>
        <rFont val="Arial"/>
        <family val="2"/>
      </rPr>
      <t>2008/3/31</t>
    </r>
    <r>
      <rPr>
        <sz val="10"/>
        <rFont val="ＭＳ Ｐゴシック"/>
        <family val="3"/>
      </rPr>
      <t>）</t>
    </r>
  </si>
  <si>
    <r>
      <t>FY2008 (2008/4/1-</t>
    </r>
    <r>
      <rPr>
        <sz val="10"/>
        <rFont val="Arial"/>
        <family val="2"/>
      </rPr>
      <t>2009/3/31</t>
    </r>
    <r>
      <rPr>
        <sz val="10"/>
        <rFont val="ＭＳ Ｐゴシック"/>
        <family val="3"/>
      </rPr>
      <t>）</t>
    </r>
  </si>
  <si>
    <r>
      <t>FY2009 (2009/4/1-</t>
    </r>
    <r>
      <rPr>
        <sz val="10"/>
        <rFont val="Arial"/>
        <family val="2"/>
      </rPr>
      <t>2010/3/31</t>
    </r>
    <r>
      <rPr>
        <sz val="10"/>
        <rFont val="ＭＳ Ｐゴシック"/>
        <family val="3"/>
      </rPr>
      <t>）</t>
    </r>
  </si>
  <si>
    <r>
      <t>FY2010 (2010/4/1-</t>
    </r>
    <r>
      <rPr>
        <sz val="10"/>
        <rFont val="Arial"/>
        <family val="2"/>
      </rPr>
      <t>2011/3/31</t>
    </r>
    <r>
      <rPr>
        <sz val="10"/>
        <rFont val="ＭＳ Ｐゴシック"/>
        <family val="3"/>
      </rPr>
      <t>）</t>
    </r>
  </si>
  <si>
    <r>
      <t>FY2011 (2011/4/1-2012/3/31</t>
    </r>
    <r>
      <rPr>
        <sz val="10"/>
        <rFont val="ＭＳ Ｐゴシック"/>
        <family val="3"/>
      </rPr>
      <t>）</t>
    </r>
  </si>
  <si>
    <t>四半期非連結業績の概要</t>
  </si>
  <si>
    <r>
      <t>上期</t>
    </r>
    <r>
      <rPr>
        <sz val="10"/>
        <rFont val="Arial"/>
        <family val="2"/>
      </rPr>
      <t xml:space="preserve"> (6 months)</t>
    </r>
  </si>
  <si>
    <r>
      <t>3Q</t>
    </r>
    <r>
      <rPr>
        <sz val="10"/>
        <rFont val="ＭＳ Ｐゴシック"/>
        <family val="3"/>
      </rPr>
      <t>累計</t>
    </r>
    <r>
      <rPr>
        <sz val="10"/>
        <rFont val="Arial"/>
        <family val="2"/>
      </rPr>
      <t xml:space="preserve"> (9 months)</t>
    </r>
  </si>
  <si>
    <r>
      <t>下期</t>
    </r>
    <r>
      <rPr>
        <sz val="10"/>
        <rFont val="Arial"/>
        <family val="2"/>
      </rPr>
      <t xml:space="preserve"> (2nd half)</t>
    </r>
  </si>
  <si>
    <t>(2009/10-2010/3)</t>
  </si>
  <si>
    <t>(20011/10-2012/3)</t>
  </si>
  <si>
    <t>(2010/10-2011/3)</t>
  </si>
  <si>
    <r>
      <t>株主資本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（百万円）
　</t>
    </r>
    <r>
      <rPr>
        <sz val="9"/>
        <rFont val="Arial"/>
        <family val="2"/>
      </rPr>
      <t>Shareholders' Equity (Millions of Yen)</t>
    </r>
  </si>
  <si>
    <r>
      <t>(</t>
    </r>
    <r>
      <rPr>
        <sz val="10"/>
        <rFont val="ＭＳ Ｐゴシック"/>
        <family val="3"/>
      </rPr>
      <t>事業区分別の変更）</t>
    </r>
  </si>
  <si>
    <r>
      <t>2011</t>
    </r>
    <r>
      <rPr>
        <sz val="10"/>
        <rFont val="ＭＳ Ｐゴシック"/>
        <family val="3"/>
      </rPr>
      <t>年</t>
    </r>
    <r>
      <rPr>
        <sz val="10"/>
        <rFont val="Arial"/>
        <family val="2"/>
      </rPr>
      <t>3</t>
    </r>
    <r>
      <rPr>
        <sz val="10"/>
        <rFont val="ＭＳ Ｐゴシック"/>
        <family val="3"/>
      </rPr>
      <t>月期より「モバイルサービス事業」に含めておりました携帯電話向け</t>
    </r>
    <r>
      <rPr>
        <sz val="10"/>
        <rFont val="Arial"/>
        <family val="2"/>
      </rPr>
      <t>ASP</t>
    </r>
    <r>
      <rPr>
        <sz val="10"/>
        <rFont val="ＭＳ Ｐゴシック"/>
        <family val="3"/>
      </rPr>
      <t>サービスなどのモバイルソリューションサービスにつきましては、携帯電話販売事業と</t>
    </r>
  </si>
  <si>
    <t>連携した拡販体制をとっていることから、当社の事業内容をより適切に反映させるため、「モバイルセールス事業」に含めることといたしました。</t>
  </si>
  <si>
    <r>
      <t>このため、</t>
    </r>
    <r>
      <rPr>
        <sz val="10"/>
        <rFont val="Arial"/>
        <family val="2"/>
      </rPr>
      <t>2010</t>
    </r>
    <r>
      <rPr>
        <sz val="10"/>
        <rFont val="ＭＳ Ｐゴシック"/>
        <family val="3"/>
      </rPr>
      <t>年</t>
    </r>
    <r>
      <rPr>
        <sz val="10"/>
        <rFont val="Arial"/>
        <family val="2"/>
      </rPr>
      <t>3</t>
    </r>
    <r>
      <rPr>
        <sz val="10"/>
        <rFont val="ＭＳ Ｐゴシック"/>
        <family val="3"/>
      </rPr>
      <t>月期については、比較を容易にするため組替え表示しております。</t>
    </r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</si>
</sst>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_ * #,##0;_ * &quot;△&quot;#,##0;_ * &quot;-&quot;;_ @"/>
    <numFmt numFmtId="178" formatCode="#,##0.0;[Red]\-#,##0.0"/>
    <numFmt numFmtId="179" formatCode="_ * #,##0_ ;_ * \(#,##0\)_ ;_ * &quot;-&quot;_ ;_ @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_ "/>
    <numFmt numFmtId="185" formatCode="#,##0.000;[Red]\-#,##0.000"/>
    <numFmt numFmtId="186" formatCode="0.00_ "/>
    <numFmt numFmtId="187" formatCode="#,##0.0000;[Red]\-#,##0.0000"/>
  </numFmts>
  <fonts count="12"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i/>
      <sz val="10"/>
      <name val="ＭＳ Ｐゴシック"/>
      <family val="3"/>
    </font>
    <font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9"/>
      <color indexed="10"/>
      <name val="Arial"/>
      <family val="2"/>
    </font>
    <font>
      <b/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176" fontId="5" fillId="0" borderId="1" xfId="0" applyNumberFormat="1" applyFont="1" applyFill="1" applyBorder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76" fontId="4" fillId="2" borderId="0" xfId="0" applyNumberFormat="1" applyFont="1" applyFill="1" applyAlignment="1">
      <alignment horizontal="centerContinuous" vertical="center"/>
    </xf>
    <xf numFmtId="176" fontId="5" fillId="2" borderId="0" xfId="0" applyNumberFormat="1" applyFont="1" applyFill="1" applyAlignment="1">
      <alignment horizontal="centerContinuous" vertical="center"/>
    </xf>
    <xf numFmtId="176" fontId="5" fillId="2" borderId="1" xfId="0" applyNumberFormat="1" applyFont="1" applyFill="1" applyBorder="1" applyAlignment="1">
      <alignment horizontal="centerContinuous" vertical="center"/>
    </xf>
    <xf numFmtId="0" fontId="7" fillId="2" borderId="0" xfId="0" applyFont="1" applyFill="1" applyAlignment="1">
      <alignment vertical="center"/>
    </xf>
    <xf numFmtId="176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38" fontId="7" fillId="2" borderId="0" xfId="16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38" fontId="7" fillId="0" borderId="0" xfId="16" applyFont="1" applyFill="1" applyBorder="1" applyAlignment="1">
      <alignment vertical="center"/>
    </xf>
    <xf numFmtId="40" fontId="7" fillId="2" borderId="2" xfId="16" applyNumberFormat="1" applyFont="1" applyFill="1" applyBorder="1" applyAlignment="1">
      <alignment vertical="center"/>
    </xf>
    <xf numFmtId="40" fontId="7" fillId="2" borderId="0" xfId="16" applyNumberFormat="1" applyFont="1" applyFill="1" applyBorder="1" applyAlignment="1">
      <alignment/>
    </xf>
    <xf numFmtId="38" fontId="7" fillId="2" borderId="3" xfId="16" applyFont="1" applyFill="1" applyBorder="1" applyAlignment="1">
      <alignment vertical="center"/>
    </xf>
    <xf numFmtId="9" fontId="9" fillId="2" borderId="4" xfId="15" applyNumberFormat="1" applyFont="1" applyFill="1" applyBorder="1" applyAlignment="1">
      <alignment vertical="center"/>
    </xf>
    <xf numFmtId="9" fontId="9" fillId="2" borderId="4" xfId="15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177" fontId="7" fillId="2" borderId="0" xfId="15" applyNumberFormat="1" applyFont="1" applyFill="1" applyBorder="1" applyAlignment="1">
      <alignment horizontal="right" vertical="center"/>
    </xf>
    <xf numFmtId="9" fontId="9" fillId="2" borderId="0" xfId="15" applyFont="1" applyFill="1" applyBorder="1" applyAlignment="1">
      <alignment horizontal="right" vertical="center"/>
    </xf>
    <xf numFmtId="38" fontId="7" fillId="2" borderId="1" xfId="0" applyNumberFormat="1" applyFont="1" applyFill="1" applyBorder="1" applyAlignment="1">
      <alignment vertical="center"/>
    </xf>
    <xf numFmtId="38" fontId="5" fillId="2" borderId="0" xfId="0" applyNumberFormat="1" applyFont="1" applyFill="1" applyBorder="1" applyAlignment="1">
      <alignment vertical="center"/>
    </xf>
    <xf numFmtId="176" fontId="9" fillId="2" borderId="4" xfId="15" applyNumberFormat="1" applyFont="1" applyFill="1" applyBorder="1" applyAlignment="1">
      <alignment vertical="center"/>
    </xf>
    <xf numFmtId="176" fontId="9" fillId="2" borderId="0" xfId="15" applyNumberFormat="1" applyFont="1" applyFill="1" applyBorder="1" applyAlignment="1">
      <alignment horizontal="right" vertical="center"/>
    </xf>
    <xf numFmtId="176" fontId="9" fillId="2" borderId="0" xfId="15" applyNumberFormat="1" applyFont="1" applyFill="1" applyBorder="1" applyAlignment="1">
      <alignment vertical="center"/>
    </xf>
    <xf numFmtId="38" fontId="7" fillId="2" borderId="5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176" fontId="9" fillId="2" borderId="2" xfId="15" applyNumberFormat="1" applyFont="1" applyFill="1" applyBorder="1" applyAlignment="1">
      <alignment horizontal="right" vertical="center"/>
    </xf>
    <xf numFmtId="176" fontId="9" fillId="2" borderId="2" xfId="15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9" fontId="9" fillId="2" borderId="4" xfId="15" applyFont="1" applyFill="1" applyBorder="1" applyAlignment="1">
      <alignment horizontal="right" vertical="center"/>
    </xf>
    <xf numFmtId="176" fontId="9" fillId="2" borderId="4" xfId="15" applyNumberFormat="1" applyFont="1" applyFill="1" applyBorder="1" applyAlignment="1">
      <alignment horizontal="right" vertical="center"/>
    </xf>
    <xf numFmtId="9" fontId="9" fillId="2" borderId="0" xfId="0" applyNumberFormat="1" applyFont="1" applyFill="1" applyAlignment="1">
      <alignment vertical="center"/>
    </xf>
    <xf numFmtId="9" fontId="9" fillId="2" borderId="0" xfId="15" applyNumberFormat="1" applyFont="1" applyFill="1" applyBorder="1" applyAlignment="1">
      <alignment horizontal="right" vertical="center"/>
    </xf>
    <xf numFmtId="9" fontId="9" fillId="2" borderId="4" xfId="15" applyNumberFormat="1" applyFont="1" applyFill="1" applyBorder="1" applyAlignment="1">
      <alignment horizontal="right" vertical="center"/>
    </xf>
    <xf numFmtId="186" fontId="7" fillId="2" borderId="0" xfId="15" applyNumberFormat="1" applyFont="1" applyFill="1" applyBorder="1" applyAlignment="1">
      <alignment/>
    </xf>
    <xf numFmtId="38" fontId="7" fillId="2" borderId="0" xfId="0" applyNumberFormat="1" applyFont="1" applyFill="1" applyBorder="1" applyAlignment="1">
      <alignment vertical="center"/>
    </xf>
    <xf numFmtId="176" fontId="5" fillId="2" borderId="2" xfId="0" applyNumberFormat="1" applyFont="1" applyFill="1" applyBorder="1" applyAlignment="1">
      <alignment horizontal="centerContinuous" vertical="center"/>
    </xf>
    <xf numFmtId="9" fontId="9" fillId="2" borderId="2" xfId="15" applyNumberFormat="1" applyFont="1" applyFill="1" applyBorder="1" applyAlignment="1">
      <alignment vertical="center"/>
    </xf>
    <xf numFmtId="49" fontId="5" fillId="2" borderId="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5" fillId="2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2" borderId="5" xfId="0" applyNumberFormat="1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0" fillId="2" borderId="0" xfId="0" applyFill="1" applyBorder="1" applyAlignment="1">
      <alignment vertical="center" wrapText="1"/>
    </xf>
    <xf numFmtId="0" fontId="0" fillId="2" borderId="0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40" fontId="11" fillId="2" borderId="0" xfId="16" applyNumberFormat="1" applyFont="1" applyFill="1" applyBorder="1" applyAlignment="1">
      <alignment/>
    </xf>
    <xf numFmtId="0" fontId="0" fillId="2" borderId="2" xfId="0" applyFont="1" applyFill="1" applyBorder="1" applyAlignment="1">
      <alignment vertical="center"/>
    </xf>
    <xf numFmtId="0" fontId="0" fillId="2" borderId="4" xfId="0" applyFill="1" applyBorder="1" applyAlignment="1">
      <alignment horizontal="right" wrapText="1"/>
    </xf>
    <xf numFmtId="0" fontId="0" fillId="2" borderId="0" xfId="0" applyFont="1" applyFill="1" applyBorder="1" applyAlignment="1">
      <alignment wrapText="1"/>
    </xf>
    <xf numFmtId="0" fontId="0" fillId="2" borderId="4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right" wrapText="1"/>
    </xf>
    <xf numFmtId="0" fontId="0" fillId="2" borderId="5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horizontal="right" wrapText="1"/>
    </xf>
    <xf numFmtId="0" fontId="0" fillId="2" borderId="5" xfId="0" applyFont="1" applyFill="1" applyBorder="1" applyAlignment="1">
      <alignment vertical="center"/>
    </xf>
    <xf numFmtId="0" fontId="0" fillId="2" borderId="0" xfId="0" applyFill="1" applyBorder="1" applyAlignment="1">
      <alignment wrapText="1"/>
    </xf>
    <xf numFmtId="176" fontId="10" fillId="2" borderId="4" xfId="15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38" fontId="5" fillId="2" borderId="5" xfId="0" applyNumberFormat="1" applyFont="1" applyFill="1" applyBorder="1" applyAlignment="1">
      <alignment vertical="center"/>
    </xf>
    <xf numFmtId="38" fontId="7" fillId="2" borderId="0" xfId="16" applyFont="1" applyFill="1" applyBorder="1" applyAlignment="1">
      <alignment horizontal="right" vertical="center"/>
    </xf>
    <xf numFmtId="38" fontId="7" fillId="2" borderId="5" xfId="0" applyNumberFormat="1" applyFont="1" applyFill="1" applyBorder="1" applyAlignment="1">
      <alignment horizontal="right" vertical="center"/>
    </xf>
    <xf numFmtId="49" fontId="2" fillId="2" borderId="5" xfId="0" applyNumberFormat="1" applyFont="1" applyFill="1" applyBorder="1" applyAlignment="1">
      <alignment horizontal="center"/>
    </xf>
    <xf numFmtId="187" fontId="7" fillId="2" borderId="0" xfId="16" applyNumberFormat="1" applyFont="1" applyFill="1" applyBorder="1" applyAlignment="1">
      <alignment/>
    </xf>
    <xf numFmtId="40" fontId="7" fillId="0" borderId="2" xfId="16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5" fillId="2" borderId="2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8"/>
  <sheetViews>
    <sheetView showGridLines="0" tabSelected="1" workbookViewId="0" topLeftCell="C1">
      <pane xSplit="1" ySplit="5" topLeftCell="V6" activePane="bottomRight" state="frozen"/>
      <selection pane="topLeft" activeCell="C1" sqref="C1"/>
      <selection pane="topRight" activeCell="D1" sqref="D1"/>
      <selection pane="bottomLeft" activeCell="C6" sqref="C6"/>
      <selection pane="bottomRight" activeCell="C1" sqref="C1"/>
    </sheetView>
  </sheetViews>
  <sheetFormatPr defaultColWidth="9.33203125" defaultRowHeight="11.25"/>
  <cols>
    <col min="1" max="1" width="3" style="1" customWidth="1"/>
    <col min="2" max="2" width="4.83203125" style="1" customWidth="1"/>
    <col min="3" max="3" width="40.66015625" style="11" customWidth="1"/>
    <col min="4" max="11" width="19.16015625" style="11" customWidth="1"/>
    <col min="12" max="12" width="2.66015625" style="10" customWidth="1"/>
    <col min="13" max="20" width="19.16015625" style="11" customWidth="1"/>
    <col min="21" max="21" width="1.5" style="11" customWidth="1"/>
    <col min="22" max="29" width="19.16015625" style="11" customWidth="1"/>
    <col min="30" max="16384" width="9.33203125" style="1" customWidth="1"/>
  </cols>
  <sheetData>
    <row r="1" spans="3:29" ht="12.75">
      <c r="C1" s="10"/>
      <c r="D1" s="9"/>
      <c r="E1" s="9"/>
      <c r="F1" s="9"/>
      <c r="G1" s="9"/>
      <c r="H1" s="9"/>
      <c r="I1" s="9"/>
      <c r="J1" s="9"/>
      <c r="K1" s="9"/>
      <c r="M1" s="9"/>
      <c r="N1" s="9"/>
      <c r="O1" s="9"/>
      <c r="P1" s="9"/>
      <c r="Q1" s="9"/>
      <c r="R1" s="9"/>
      <c r="S1" s="9"/>
      <c r="T1" s="9"/>
      <c r="U1" s="10"/>
      <c r="V1" s="9"/>
      <c r="W1" s="9"/>
      <c r="X1" s="9"/>
      <c r="Y1" s="9"/>
      <c r="Z1" s="9"/>
      <c r="AA1" s="9"/>
      <c r="AB1" s="9"/>
      <c r="AC1" s="9"/>
    </row>
    <row r="2" spans="3:29" ht="17.25">
      <c r="C2" s="54" t="s">
        <v>25</v>
      </c>
      <c r="D2" s="5" t="s">
        <v>10</v>
      </c>
      <c r="E2" s="6"/>
      <c r="F2" s="6"/>
      <c r="G2" s="6"/>
      <c r="H2" s="6"/>
      <c r="I2" s="6"/>
      <c r="J2" s="6"/>
      <c r="K2" s="6"/>
      <c r="M2" s="5" t="s">
        <v>11</v>
      </c>
      <c r="N2" s="6"/>
      <c r="O2" s="6"/>
      <c r="P2" s="6"/>
      <c r="Q2" s="6"/>
      <c r="R2" s="6"/>
      <c r="S2" s="6"/>
      <c r="T2" s="6"/>
      <c r="U2" s="10"/>
      <c r="V2" s="5" t="s">
        <v>11</v>
      </c>
      <c r="W2" s="6"/>
      <c r="X2" s="6"/>
      <c r="Y2" s="6"/>
      <c r="Z2" s="6"/>
      <c r="AA2" s="6"/>
      <c r="AB2" s="6"/>
      <c r="AC2" s="6"/>
    </row>
    <row r="3" spans="3:29" ht="12.75">
      <c r="C3" s="55" t="s">
        <v>72</v>
      </c>
      <c r="D3" s="7" t="s">
        <v>105</v>
      </c>
      <c r="E3" s="7"/>
      <c r="F3" s="7"/>
      <c r="G3" s="7"/>
      <c r="H3" s="7"/>
      <c r="I3" s="7"/>
      <c r="J3" s="7"/>
      <c r="K3" s="7"/>
      <c r="M3" s="7" t="s">
        <v>106</v>
      </c>
      <c r="N3" s="7"/>
      <c r="O3" s="7"/>
      <c r="P3" s="7"/>
      <c r="Q3" s="7"/>
      <c r="R3" s="7"/>
      <c r="S3" s="7"/>
      <c r="T3" s="7"/>
      <c r="U3" s="10"/>
      <c r="V3" s="7" t="s">
        <v>107</v>
      </c>
      <c r="W3" s="7"/>
      <c r="X3" s="7"/>
      <c r="Y3" s="7"/>
      <c r="Z3" s="7"/>
      <c r="AA3" s="7"/>
      <c r="AB3" s="7"/>
      <c r="AC3" s="7"/>
    </row>
    <row r="4" spans="3:29" s="48" customFormat="1" ht="12.75">
      <c r="C4" s="55"/>
      <c r="D4" s="52" t="s">
        <v>26</v>
      </c>
      <c r="E4" s="52" t="s">
        <v>0</v>
      </c>
      <c r="F4" s="76" t="s">
        <v>109</v>
      </c>
      <c r="G4" s="52" t="s">
        <v>1</v>
      </c>
      <c r="H4" s="52" t="s">
        <v>110</v>
      </c>
      <c r="I4" s="52" t="s">
        <v>2</v>
      </c>
      <c r="J4" s="76" t="s">
        <v>111</v>
      </c>
      <c r="K4" s="52" t="s">
        <v>27</v>
      </c>
      <c r="L4" s="32"/>
      <c r="M4" s="52" t="s">
        <v>26</v>
      </c>
      <c r="N4" s="52" t="s">
        <v>0</v>
      </c>
      <c r="O4" s="76" t="s">
        <v>109</v>
      </c>
      <c r="P4" s="52" t="s">
        <v>1</v>
      </c>
      <c r="Q4" s="52" t="s">
        <v>110</v>
      </c>
      <c r="R4" s="52" t="s">
        <v>2</v>
      </c>
      <c r="S4" s="76" t="s">
        <v>111</v>
      </c>
      <c r="T4" s="52" t="s">
        <v>27</v>
      </c>
      <c r="U4" s="32"/>
      <c r="V4" s="52" t="s">
        <v>26</v>
      </c>
      <c r="W4" s="52" t="s">
        <v>0</v>
      </c>
      <c r="X4" s="76" t="s">
        <v>109</v>
      </c>
      <c r="Y4" s="52" t="s">
        <v>1</v>
      </c>
      <c r="Z4" s="52" t="s">
        <v>110</v>
      </c>
      <c r="AA4" s="52" t="s">
        <v>2</v>
      </c>
      <c r="AB4" s="76" t="s">
        <v>111</v>
      </c>
      <c r="AC4" s="52" t="s">
        <v>27</v>
      </c>
    </row>
    <row r="5" spans="3:29" ht="12.75">
      <c r="C5" s="56"/>
      <c r="D5" s="45" t="s">
        <v>73</v>
      </c>
      <c r="E5" s="45" t="s">
        <v>74</v>
      </c>
      <c r="F5" s="45" t="s">
        <v>75</v>
      </c>
      <c r="G5" s="45" t="s">
        <v>76</v>
      </c>
      <c r="H5" s="45" t="s">
        <v>77</v>
      </c>
      <c r="I5" s="45" t="s">
        <v>78</v>
      </c>
      <c r="J5" s="45" t="s">
        <v>112</v>
      </c>
      <c r="K5" s="45" t="s">
        <v>79</v>
      </c>
      <c r="M5" s="45" t="s">
        <v>80</v>
      </c>
      <c r="N5" s="45" t="s">
        <v>81</v>
      </c>
      <c r="O5" s="45" t="s">
        <v>82</v>
      </c>
      <c r="P5" s="45" t="s">
        <v>83</v>
      </c>
      <c r="Q5" s="45" t="s">
        <v>84</v>
      </c>
      <c r="R5" s="45" t="s">
        <v>85</v>
      </c>
      <c r="S5" s="45" t="s">
        <v>114</v>
      </c>
      <c r="T5" s="45" t="s">
        <v>86</v>
      </c>
      <c r="U5" s="10"/>
      <c r="V5" s="45" t="s">
        <v>87</v>
      </c>
      <c r="W5" s="45" t="s">
        <v>88</v>
      </c>
      <c r="X5" s="45" t="s">
        <v>89</v>
      </c>
      <c r="Y5" s="45" t="s">
        <v>90</v>
      </c>
      <c r="Z5" s="45" t="s">
        <v>91</v>
      </c>
      <c r="AA5" s="45" t="s">
        <v>92</v>
      </c>
      <c r="AB5" s="45" t="s">
        <v>113</v>
      </c>
      <c r="AC5" s="45" t="s">
        <v>93</v>
      </c>
    </row>
    <row r="6" spans="3:29" s="35" customFormat="1" ht="24" customHeight="1">
      <c r="C6" s="57" t="s">
        <v>12</v>
      </c>
      <c r="D6" s="12">
        <v>28006</v>
      </c>
      <c r="E6" s="12">
        <v>29713</v>
      </c>
      <c r="F6" s="12">
        <f>SUM(D6:E6)</f>
        <v>57719</v>
      </c>
      <c r="G6" s="12">
        <v>28274</v>
      </c>
      <c r="H6" s="12">
        <f>SUM(F6:G6)</f>
        <v>85993</v>
      </c>
      <c r="I6" s="12">
        <v>31594</v>
      </c>
      <c r="J6" s="12">
        <f>SUM(G6,I6)</f>
        <v>59868</v>
      </c>
      <c r="K6" s="12">
        <v>117587</v>
      </c>
      <c r="L6" s="13"/>
      <c r="M6" s="12">
        <v>31884</v>
      </c>
      <c r="N6" s="12">
        <v>31074</v>
      </c>
      <c r="O6" s="12">
        <f>SUM(M6:N6)</f>
        <v>62958</v>
      </c>
      <c r="P6" s="12">
        <v>29806</v>
      </c>
      <c r="Q6" s="12">
        <f>SUM(O6:P6)</f>
        <v>92764</v>
      </c>
      <c r="R6" s="12">
        <v>32856</v>
      </c>
      <c r="S6" s="12">
        <f>SUM(P6,R6)</f>
        <v>62662</v>
      </c>
      <c r="T6" s="12">
        <v>125620</v>
      </c>
      <c r="U6" s="13"/>
      <c r="V6" s="12">
        <v>28597</v>
      </c>
      <c r="W6" s="12">
        <v>32821</v>
      </c>
      <c r="X6" s="12">
        <v>61418</v>
      </c>
      <c r="Y6" s="12">
        <f>Z6-X6</f>
        <v>29107</v>
      </c>
      <c r="Z6" s="12">
        <v>90525</v>
      </c>
      <c r="AA6" s="12"/>
      <c r="AB6" s="12"/>
      <c r="AC6" s="12"/>
    </row>
    <row r="7" spans="3:29" s="35" customFormat="1" ht="24" customHeight="1">
      <c r="C7" s="58" t="s">
        <v>13</v>
      </c>
      <c r="D7" s="12">
        <v>1791</v>
      </c>
      <c r="E7" s="12">
        <v>2487</v>
      </c>
      <c r="F7" s="12">
        <f>SUM(D7:E7)</f>
        <v>4278</v>
      </c>
      <c r="G7" s="12">
        <v>2366</v>
      </c>
      <c r="H7" s="12">
        <f>SUM(F7:G7)</f>
        <v>6644</v>
      </c>
      <c r="I7" s="12">
        <v>1475</v>
      </c>
      <c r="J7" s="12">
        <f>SUM(G7,I7)</f>
        <v>3841</v>
      </c>
      <c r="K7" s="12">
        <v>8119</v>
      </c>
      <c r="L7" s="13"/>
      <c r="M7" s="12">
        <v>2115</v>
      </c>
      <c r="N7" s="12">
        <v>2611</v>
      </c>
      <c r="O7" s="12">
        <f>SUM(M7:N7)</f>
        <v>4726</v>
      </c>
      <c r="P7" s="12">
        <v>2698</v>
      </c>
      <c r="Q7" s="12">
        <f>SUM(O7:P7)</f>
        <v>7424</v>
      </c>
      <c r="R7" s="12">
        <v>2184</v>
      </c>
      <c r="S7" s="12">
        <f>SUM(P7,R7)</f>
        <v>4882</v>
      </c>
      <c r="T7" s="12">
        <v>9608</v>
      </c>
      <c r="U7" s="13"/>
      <c r="V7" s="12">
        <v>2500</v>
      </c>
      <c r="W7" s="12">
        <v>2404</v>
      </c>
      <c r="X7" s="12">
        <v>4904</v>
      </c>
      <c r="Y7" s="12">
        <f aca="true" t="shared" si="0" ref="Y7:Y12">Z7-X7</f>
        <v>2659</v>
      </c>
      <c r="Z7" s="12">
        <v>7563</v>
      </c>
      <c r="AA7" s="12"/>
      <c r="AB7" s="12"/>
      <c r="AC7" s="12"/>
    </row>
    <row r="8" spans="3:29" s="35" customFormat="1" ht="24" customHeight="1">
      <c r="C8" s="58" t="s">
        <v>14</v>
      </c>
      <c r="D8" s="12">
        <v>1874</v>
      </c>
      <c r="E8" s="12">
        <v>2491</v>
      </c>
      <c r="F8" s="12">
        <f>SUM(D8:E8)</f>
        <v>4365</v>
      </c>
      <c r="G8" s="12">
        <v>2398</v>
      </c>
      <c r="H8" s="12">
        <f>SUM(F8:G8)</f>
        <v>6763</v>
      </c>
      <c r="I8" s="12">
        <v>1461</v>
      </c>
      <c r="J8" s="12">
        <f>SUM(G8,I8)</f>
        <v>3859</v>
      </c>
      <c r="K8" s="12">
        <v>8224</v>
      </c>
      <c r="L8" s="13"/>
      <c r="M8" s="12">
        <v>2153</v>
      </c>
      <c r="N8" s="12">
        <v>2688</v>
      </c>
      <c r="O8" s="12">
        <f>SUM(M8:N8)</f>
        <v>4841</v>
      </c>
      <c r="P8" s="12">
        <v>2754</v>
      </c>
      <c r="Q8" s="12">
        <f>SUM(O8:P8)</f>
        <v>7595</v>
      </c>
      <c r="R8" s="12">
        <v>2221</v>
      </c>
      <c r="S8" s="12">
        <f>SUM(P8,R8)</f>
        <v>4975</v>
      </c>
      <c r="T8" s="12">
        <v>9816</v>
      </c>
      <c r="U8" s="13"/>
      <c r="V8" s="12">
        <v>2562</v>
      </c>
      <c r="W8" s="12">
        <v>2444</v>
      </c>
      <c r="X8" s="12">
        <v>5006</v>
      </c>
      <c r="Y8" s="12">
        <f t="shared" si="0"/>
        <v>2714</v>
      </c>
      <c r="Z8" s="12">
        <v>7720</v>
      </c>
      <c r="AA8" s="12"/>
      <c r="AB8" s="12"/>
      <c r="AC8" s="12"/>
    </row>
    <row r="9" spans="3:29" s="35" customFormat="1" ht="24" customHeight="1">
      <c r="C9" s="58" t="s">
        <v>15</v>
      </c>
      <c r="D9" s="12">
        <v>1068</v>
      </c>
      <c r="E9" s="12">
        <v>1429</v>
      </c>
      <c r="F9" s="12">
        <f>SUM(D9:E9)</f>
        <v>2497</v>
      </c>
      <c r="G9" s="12">
        <v>1371</v>
      </c>
      <c r="H9" s="12">
        <f>SUM(F9:G9)</f>
        <v>3868</v>
      </c>
      <c r="I9" s="12">
        <v>737</v>
      </c>
      <c r="J9" s="12">
        <f>SUM(G9,I9)</f>
        <v>2108</v>
      </c>
      <c r="K9" s="12">
        <v>4605</v>
      </c>
      <c r="L9" s="13"/>
      <c r="M9" s="12">
        <v>1170</v>
      </c>
      <c r="N9" s="12">
        <v>1434</v>
      </c>
      <c r="O9" s="12">
        <f>SUM(M9:N9)</f>
        <v>2604</v>
      </c>
      <c r="P9" s="12">
        <v>1548</v>
      </c>
      <c r="Q9" s="12">
        <f>SUM(O9:P9)</f>
        <v>4152</v>
      </c>
      <c r="R9" s="12">
        <v>1344</v>
      </c>
      <c r="S9" s="12">
        <f>SUM(P9,R9)</f>
        <v>2892</v>
      </c>
      <c r="T9" s="12">
        <v>5496</v>
      </c>
      <c r="U9" s="13"/>
      <c r="V9" s="12">
        <v>1399</v>
      </c>
      <c r="W9" s="12">
        <v>1306</v>
      </c>
      <c r="X9" s="12">
        <v>2705</v>
      </c>
      <c r="Y9" s="12">
        <f t="shared" si="0"/>
        <v>1342</v>
      </c>
      <c r="Z9" s="12">
        <v>4047</v>
      </c>
      <c r="AA9" s="12"/>
      <c r="AB9" s="12"/>
      <c r="AC9" s="12"/>
    </row>
    <row r="10" spans="3:29" s="35" customFormat="1" ht="24" customHeight="1">
      <c r="C10" s="58" t="s">
        <v>16</v>
      </c>
      <c r="D10" s="12">
        <v>32013</v>
      </c>
      <c r="E10" s="12">
        <v>33447</v>
      </c>
      <c r="F10" s="12">
        <v>33447</v>
      </c>
      <c r="G10" s="12">
        <v>34196</v>
      </c>
      <c r="H10" s="12">
        <v>34196</v>
      </c>
      <c r="I10" s="12">
        <v>34818</v>
      </c>
      <c r="J10" s="12">
        <v>34818</v>
      </c>
      <c r="K10" s="12">
        <v>34818</v>
      </c>
      <c r="L10" s="13"/>
      <c r="M10" s="12">
        <v>35148</v>
      </c>
      <c r="N10" s="12">
        <v>36567</v>
      </c>
      <c r="O10" s="12">
        <v>36567</v>
      </c>
      <c r="P10" s="12">
        <v>37392</v>
      </c>
      <c r="Q10" s="12">
        <v>37392</v>
      </c>
      <c r="R10" s="12">
        <v>38732</v>
      </c>
      <c r="S10" s="12">
        <v>38732</v>
      </c>
      <c r="T10" s="12">
        <v>38732</v>
      </c>
      <c r="U10" s="13"/>
      <c r="V10" s="12">
        <v>39391</v>
      </c>
      <c r="W10" s="12">
        <v>40575</v>
      </c>
      <c r="X10" s="12">
        <v>40575</v>
      </c>
      <c r="Y10" s="12">
        <v>40928</v>
      </c>
      <c r="Z10" s="12">
        <v>40928</v>
      </c>
      <c r="AA10" s="12"/>
      <c r="AB10" s="12"/>
      <c r="AC10" s="12"/>
    </row>
    <row r="11" spans="3:29" s="35" customFormat="1" ht="24" customHeight="1">
      <c r="C11" s="58" t="s">
        <v>17</v>
      </c>
      <c r="D11" s="12">
        <v>57878</v>
      </c>
      <c r="E11" s="12">
        <v>58404</v>
      </c>
      <c r="F11" s="12">
        <v>58404</v>
      </c>
      <c r="G11" s="12">
        <v>60759</v>
      </c>
      <c r="H11" s="12">
        <v>60759</v>
      </c>
      <c r="I11" s="12">
        <v>65642</v>
      </c>
      <c r="J11" s="12">
        <v>65642</v>
      </c>
      <c r="K11" s="12">
        <v>65642</v>
      </c>
      <c r="L11" s="13"/>
      <c r="M11" s="12">
        <v>62954</v>
      </c>
      <c r="N11" s="12">
        <v>63549</v>
      </c>
      <c r="O11" s="12">
        <v>63549</v>
      </c>
      <c r="P11" s="12">
        <v>66418</v>
      </c>
      <c r="Q11" s="12">
        <v>66418</v>
      </c>
      <c r="R11" s="12">
        <v>70984</v>
      </c>
      <c r="S11" s="12">
        <v>70984</v>
      </c>
      <c r="T11" s="12">
        <v>70984</v>
      </c>
      <c r="U11" s="13"/>
      <c r="V11" s="12">
        <v>66431</v>
      </c>
      <c r="W11" s="12">
        <v>68182</v>
      </c>
      <c r="X11" s="12">
        <v>68182</v>
      </c>
      <c r="Y11" s="12">
        <v>70988</v>
      </c>
      <c r="Z11" s="12">
        <v>70988</v>
      </c>
      <c r="AA11" s="12"/>
      <c r="AB11" s="12"/>
      <c r="AC11" s="12"/>
    </row>
    <row r="12" spans="3:29" s="35" customFormat="1" ht="24" customHeight="1">
      <c r="C12" s="59" t="s">
        <v>18</v>
      </c>
      <c r="D12" s="15">
        <v>73.49</v>
      </c>
      <c r="E12" s="15">
        <v>98.35</v>
      </c>
      <c r="F12" s="15">
        <v>171.84</v>
      </c>
      <c r="G12" s="15">
        <v>94.39</v>
      </c>
      <c r="H12" s="15">
        <v>266.23</v>
      </c>
      <c r="I12" s="15">
        <v>50.7</v>
      </c>
      <c r="J12" s="78">
        <v>145.09</v>
      </c>
      <c r="K12" s="15">
        <v>316.93</v>
      </c>
      <c r="L12" s="13"/>
      <c r="M12" s="15">
        <v>80.56</v>
      </c>
      <c r="N12" s="15">
        <v>98.64</v>
      </c>
      <c r="O12" s="15">
        <v>179.2</v>
      </c>
      <c r="P12" s="15">
        <v>106.56</v>
      </c>
      <c r="Q12" s="78">
        <v>285.76</v>
      </c>
      <c r="R12" s="15">
        <v>92.52</v>
      </c>
      <c r="S12" s="78">
        <v>199.08</v>
      </c>
      <c r="T12" s="15">
        <v>378.28</v>
      </c>
      <c r="U12" s="13"/>
      <c r="V12" s="15">
        <v>96.27</v>
      </c>
      <c r="W12" s="15">
        <v>89.89</v>
      </c>
      <c r="X12" s="15">
        <v>186.16</v>
      </c>
      <c r="Y12" s="15">
        <f t="shared" si="0"/>
        <v>92.4</v>
      </c>
      <c r="Z12" s="15">
        <v>278.56</v>
      </c>
      <c r="AA12" s="15"/>
      <c r="AB12" s="15"/>
      <c r="AC12" s="15"/>
    </row>
    <row r="13" spans="3:29" s="35" customFormat="1" ht="17.25" customHeight="1">
      <c r="C13" s="47"/>
      <c r="D13" s="16"/>
      <c r="E13" s="16"/>
      <c r="F13" s="60"/>
      <c r="G13" s="16"/>
      <c r="H13" s="77"/>
      <c r="I13" s="16"/>
      <c r="J13" s="77"/>
      <c r="K13" s="77"/>
      <c r="L13" s="8"/>
      <c r="M13" s="16"/>
      <c r="N13" s="16"/>
      <c r="O13" s="16"/>
      <c r="P13" s="16"/>
      <c r="Q13" s="16"/>
      <c r="R13" s="16"/>
      <c r="S13" s="16"/>
      <c r="T13" s="16"/>
      <c r="U13" s="8"/>
      <c r="V13" s="16"/>
      <c r="W13" s="16"/>
      <c r="X13" s="16"/>
      <c r="Y13" s="16"/>
      <c r="Z13" s="16"/>
      <c r="AA13" s="16"/>
      <c r="AB13" s="16"/>
      <c r="AC13" s="16"/>
    </row>
    <row r="14" spans="3:29" s="35" customFormat="1" ht="17.25">
      <c r="C14" s="54" t="s">
        <v>3</v>
      </c>
      <c r="D14" s="5" t="s">
        <v>10</v>
      </c>
      <c r="E14" s="6"/>
      <c r="F14" s="6"/>
      <c r="G14" s="6"/>
      <c r="H14" s="6"/>
      <c r="I14" s="6"/>
      <c r="J14" s="6"/>
      <c r="K14" s="6"/>
      <c r="L14" s="10"/>
      <c r="M14" s="5" t="s">
        <v>11</v>
      </c>
      <c r="N14" s="6"/>
      <c r="O14" s="6"/>
      <c r="P14" s="6"/>
      <c r="Q14" s="6"/>
      <c r="R14" s="6"/>
      <c r="S14" s="6"/>
      <c r="T14" s="6"/>
      <c r="U14" s="10"/>
      <c r="V14" s="5" t="s">
        <v>11</v>
      </c>
      <c r="W14" s="6"/>
      <c r="X14" s="6"/>
      <c r="Y14" s="6"/>
      <c r="Z14" s="6"/>
      <c r="AA14" s="6"/>
      <c r="AB14" s="6"/>
      <c r="AC14" s="6"/>
    </row>
    <row r="15" spans="3:29" s="35" customFormat="1" ht="12.75">
      <c r="C15" s="55" t="s">
        <v>28</v>
      </c>
      <c r="D15" s="7" t="s">
        <v>105</v>
      </c>
      <c r="E15" s="7"/>
      <c r="F15" s="7"/>
      <c r="G15" s="7"/>
      <c r="H15" s="7"/>
      <c r="I15" s="7"/>
      <c r="J15" s="7"/>
      <c r="K15" s="7"/>
      <c r="L15" s="8"/>
      <c r="M15" s="7" t="s">
        <v>106</v>
      </c>
      <c r="N15" s="7"/>
      <c r="O15" s="7"/>
      <c r="P15" s="7"/>
      <c r="Q15" s="7"/>
      <c r="R15" s="7"/>
      <c r="S15" s="7"/>
      <c r="T15" s="7"/>
      <c r="U15" s="8"/>
      <c r="V15" s="7" t="s">
        <v>107</v>
      </c>
      <c r="W15" s="7"/>
      <c r="X15" s="7"/>
      <c r="Y15" s="7"/>
      <c r="Z15" s="7"/>
      <c r="AA15" s="7"/>
      <c r="AB15" s="7"/>
      <c r="AC15" s="7"/>
    </row>
    <row r="16" spans="3:29" s="49" customFormat="1" ht="12.75">
      <c r="C16" s="55"/>
      <c r="D16" s="52" t="s">
        <v>26</v>
      </c>
      <c r="E16" s="52" t="s">
        <v>0</v>
      </c>
      <c r="F16" s="76" t="s">
        <v>109</v>
      </c>
      <c r="G16" s="52" t="s">
        <v>1</v>
      </c>
      <c r="H16" s="52" t="s">
        <v>110</v>
      </c>
      <c r="I16" s="52" t="s">
        <v>2</v>
      </c>
      <c r="J16" s="76" t="s">
        <v>111</v>
      </c>
      <c r="K16" s="52" t="s">
        <v>27</v>
      </c>
      <c r="L16" s="47"/>
      <c r="M16" s="52" t="s">
        <v>26</v>
      </c>
      <c r="N16" s="52" t="s">
        <v>0</v>
      </c>
      <c r="O16" s="76" t="s">
        <v>109</v>
      </c>
      <c r="P16" s="52" t="s">
        <v>1</v>
      </c>
      <c r="Q16" s="52" t="s">
        <v>110</v>
      </c>
      <c r="R16" s="52" t="s">
        <v>2</v>
      </c>
      <c r="S16" s="76" t="s">
        <v>111</v>
      </c>
      <c r="T16" s="52" t="s">
        <v>27</v>
      </c>
      <c r="U16" s="32"/>
      <c r="V16" s="52" t="s">
        <v>26</v>
      </c>
      <c r="W16" s="52" t="s">
        <v>0</v>
      </c>
      <c r="X16" s="76" t="s">
        <v>109</v>
      </c>
      <c r="Y16" s="52" t="s">
        <v>1</v>
      </c>
      <c r="Z16" s="52" t="s">
        <v>110</v>
      </c>
      <c r="AA16" s="52" t="s">
        <v>2</v>
      </c>
      <c r="AB16" s="76" t="s">
        <v>111</v>
      </c>
      <c r="AC16" s="52" t="s">
        <v>27</v>
      </c>
    </row>
    <row r="17" spans="3:29" s="35" customFormat="1" ht="12.75">
      <c r="C17" s="61" t="s">
        <v>29</v>
      </c>
      <c r="D17" s="45" t="s">
        <v>73</v>
      </c>
      <c r="E17" s="45" t="s">
        <v>74</v>
      </c>
      <c r="F17" s="45" t="s">
        <v>75</v>
      </c>
      <c r="G17" s="45" t="s">
        <v>76</v>
      </c>
      <c r="H17" s="45" t="s">
        <v>77</v>
      </c>
      <c r="I17" s="45" t="s">
        <v>78</v>
      </c>
      <c r="J17" s="45" t="s">
        <v>112</v>
      </c>
      <c r="K17" s="45" t="s">
        <v>79</v>
      </c>
      <c r="L17" s="8"/>
      <c r="M17" s="45" t="s">
        <v>80</v>
      </c>
      <c r="N17" s="45" t="s">
        <v>81</v>
      </c>
      <c r="O17" s="45" t="s">
        <v>82</v>
      </c>
      <c r="P17" s="45" t="s">
        <v>83</v>
      </c>
      <c r="Q17" s="45" t="s">
        <v>84</v>
      </c>
      <c r="R17" s="45" t="s">
        <v>85</v>
      </c>
      <c r="S17" s="45" t="s">
        <v>114</v>
      </c>
      <c r="T17" s="45" t="s">
        <v>86</v>
      </c>
      <c r="U17" s="10"/>
      <c r="V17" s="45" t="s">
        <v>87</v>
      </c>
      <c r="W17" s="45" t="s">
        <v>88</v>
      </c>
      <c r="X17" s="45" t="s">
        <v>89</v>
      </c>
      <c r="Y17" s="45" t="s">
        <v>90</v>
      </c>
      <c r="Z17" s="45" t="s">
        <v>91</v>
      </c>
      <c r="AA17" s="45" t="s">
        <v>92</v>
      </c>
      <c r="AB17" s="45" t="s">
        <v>113</v>
      </c>
      <c r="AC17" s="45" t="s">
        <v>93</v>
      </c>
    </row>
    <row r="18" spans="3:29" s="35" customFormat="1" ht="24">
      <c r="C18" s="57" t="s">
        <v>21</v>
      </c>
      <c r="D18" s="17">
        <v>20976</v>
      </c>
      <c r="E18" s="12">
        <v>20638</v>
      </c>
      <c r="F18" s="12">
        <f>SUM(D18:E18)</f>
        <v>41614</v>
      </c>
      <c r="G18" s="12">
        <v>20336</v>
      </c>
      <c r="H18" s="12">
        <f>SUM(F18:G18)</f>
        <v>61950</v>
      </c>
      <c r="I18" s="12">
        <v>22887</v>
      </c>
      <c r="J18" s="12">
        <f>SUM(G18,I18)</f>
        <v>43223</v>
      </c>
      <c r="K18" s="12">
        <v>84837</v>
      </c>
      <c r="L18" s="13"/>
      <c r="M18" s="17">
        <v>23391</v>
      </c>
      <c r="N18" s="12">
        <v>21439</v>
      </c>
      <c r="O18" s="12">
        <f>SUM(M18:N18)</f>
        <v>44830</v>
      </c>
      <c r="P18" s="12">
        <v>20933</v>
      </c>
      <c r="Q18" s="12">
        <f>SUM(O18:P18)</f>
        <v>65763</v>
      </c>
      <c r="R18" s="12">
        <v>24579</v>
      </c>
      <c r="S18" s="12">
        <f>SUM(P18,R18)</f>
        <v>45512</v>
      </c>
      <c r="T18" s="12">
        <v>90342</v>
      </c>
      <c r="U18" s="13"/>
      <c r="V18" s="17">
        <v>20982</v>
      </c>
      <c r="W18" s="12">
        <v>24309</v>
      </c>
      <c r="X18" s="12">
        <v>45291</v>
      </c>
      <c r="Y18" s="12">
        <v>21244</v>
      </c>
      <c r="Z18" s="12">
        <v>66535</v>
      </c>
      <c r="AA18" s="12"/>
      <c r="AB18" s="12"/>
      <c r="AC18" s="12"/>
    </row>
    <row r="19" spans="3:29" s="35" customFormat="1" ht="23.25">
      <c r="C19" s="62" t="s">
        <v>4</v>
      </c>
      <c r="D19" s="18">
        <f aca="true" t="shared" si="1" ref="D19:K19">ROUND(D18/D22,2)</f>
        <v>0.75</v>
      </c>
      <c r="E19" s="19">
        <f t="shared" si="1"/>
        <v>0.69</v>
      </c>
      <c r="F19" s="36">
        <f t="shared" si="1"/>
        <v>0.72</v>
      </c>
      <c r="G19" s="19">
        <f t="shared" si="1"/>
        <v>0.72</v>
      </c>
      <c r="H19" s="36">
        <f t="shared" si="1"/>
        <v>0.72</v>
      </c>
      <c r="I19" s="19">
        <f t="shared" si="1"/>
        <v>0.72</v>
      </c>
      <c r="J19" s="36">
        <f t="shared" si="1"/>
        <v>0.72</v>
      </c>
      <c r="K19" s="19">
        <f t="shared" si="1"/>
        <v>0.72</v>
      </c>
      <c r="L19" s="20"/>
      <c r="M19" s="18">
        <f aca="true" t="shared" si="2" ref="M19:T19">ROUND(M18/M22,2)</f>
        <v>0.73</v>
      </c>
      <c r="N19" s="19">
        <f t="shared" si="2"/>
        <v>0.69</v>
      </c>
      <c r="O19" s="36">
        <f t="shared" si="2"/>
        <v>0.71</v>
      </c>
      <c r="P19" s="19">
        <f t="shared" si="2"/>
        <v>0.7</v>
      </c>
      <c r="Q19" s="36">
        <f t="shared" si="2"/>
        <v>0.71</v>
      </c>
      <c r="R19" s="19">
        <f t="shared" si="2"/>
        <v>0.75</v>
      </c>
      <c r="S19" s="19">
        <f t="shared" si="2"/>
        <v>0.73</v>
      </c>
      <c r="T19" s="19">
        <f t="shared" si="2"/>
        <v>0.72</v>
      </c>
      <c r="U19" s="20"/>
      <c r="V19" s="18">
        <f>ROUND(V18/V22,2)</f>
        <v>0.73</v>
      </c>
      <c r="W19" s="19">
        <f>ROUND(W18/W22,2)</f>
        <v>0.74</v>
      </c>
      <c r="X19" s="18">
        <f>ROUND(X18/X22,2)</f>
        <v>0.74</v>
      </c>
      <c r="Y19" s="19">
        <f>ROUND(Y18/Y22,2)</f>
        <v>0.73</v>
      </c>
      <c r="Z19" s="19">
        <f>ROUND(Z18/Z22,2)</f>
        <v>0.73</v>
      </c>
      <c r="AA19" s="19"/>
      <c r="AB19" s="19"/>
      <c r="AC19" s="19"/>
    </row>
    <row r="20" spans="3:29" s="35" customFormat="1" ht="23.25">
      <c r="C20" s="63" t="s">
        <v>5</v>
      </c>
      <c r="D20" s="21">
        <v>7030</v>
      </c>
      <c r="E20" s="21">
        <v>9075</v>
      </c>
      <c r="F20" s="21">
        <f>SUM(D20:E20)</f>
        <v>16105</v>
      </c>
      <c r="G20" s="21">
        <v>7938</v>
      </c>
      <c r="H20" s="21">
        <f>SUM(F20:G20)</f>
        <v>24043</v>
      </c>
      <c r="I20" s="12">
        <v>8707</v>
      </c>
      <c r="J20" s="12">
        <f>SUM(G20,I20)</f>
        <v>16645</v>
      </c>
      <c r="K20" s="12">
        <v>32750</v>
      </c>
      <c r="L20" s="13"/>
      <c r="M20" s="21">
        <v>8493</v>
      </c>
      <c r="N20" s="21">
        <v>9635</v>
      </c>
      <c r="O20" s="21">
        <f>SUM(M20:N20)</f>
        <v>18128</v>
      </c>
      <c r="P20" s="21">
        <v>8873</v>
      </c>
      <c r="Q20" s="21">
        <f>SUM(O20:P20)</f>
        <v>27001</v>
      </c>
      <c r="R20" s="12">
        <v>8277</v>
      </c>
      <c r="S20" s="12">
        <f>SUM(P20,R20)</f>
        <v>17150</v>
      </c>
      <c r="T20" s="12">
        <v>35278</v>
      </c>
      <c r="U20" s="13"/>
      <c r="V20" s="21">
        <v>7615</v>
      </c>
      <c r="W20" s="21">
        <v>8512</v>
      </c>
      <c r="X20" s="21">
        <v>16127</v>
      </c>
      <c r="Y20" s="21">
        <v>7863</v>
      </c>
      <c r="Z20" s="21">
        <v>23990</v>
      </c>
      <c r="AA20" s="12"/>
      <c r="AB20" s="12"/>
      <c r="AC20" s="12"/>
    </row>
    <row r="21" spans="3:29" s="35" customFormat="1" ht="23.25">
      <c r="C21" s="64" t="s">
        <v>4</v>
      </c>
      <c r="D21" s="22">
        <f aca="true" t="shared" si="3" ref="D21:K21">ROUND(D20/D22,2)</f>
        <v>0.25</v>
      </c>
      <c r="E21" s="22">
        <f t="shared" si="3"/>
        <v>0.31</v>
      </c>
      <c r="F21" s="22">
        <f t="shared" si="3"/>
        <v>0.28</v>
      </c>
      <c r="G21" s="22">
        <f t="shared" si="3"/>
        <v>0.28</v>
      </c>
      <c r="H21" s="22">
        <f t="shared" si="3"/>
        <v>0.28</v>
      </c>
      <c r="I21" s="22">
        <f t="shared" si="3"/>
        <v>0.28</v>
      </c>
      <c r="J21" s="22">
        <f t="shared" si="3"/>
        <v>0.28</v>
      </c>
      <c r="K21" s="22">
        <f t="shared" si="3"/>
        <v>0.28</v>
      </c>
      <c r="L21" s="20"/>
      <c r="M21" s="22">
        <f aca="true" t="shared" si="4" ref="M21:T21">ROUND(M20/M22,2)</f>
        <v>0.27</v>
      </c>
      <c r="N21" s="22">
        <f t="shared" si="4"/>
        <v>0.31</v>
      </c>
      <c r="O21" s="22">
        <f t="shared" si="4"/>
        <v>0.29</v>
      </c>
      <c r="P21" s="22">
        <f t="shared" si="4"/>
        <v>0.3</v>
      </c>
      <c r="Q21" s="22">
        <f t="shared" si="4"/>
        <v>0.29</v>
      </c>
      <c r="R21" s="22">
        <f t="shared" si="4"/>
        <v>0.25</v>
      </c>
      <c r="S21" s="22">
        <f t="shared" si="4"/>
        <v>0.27</v>
      </c>
      <c r="T21" s="22">
        <f t="shared" si="4"/>
        <v>0.28</v>
      </c>
      <c r="U21" s="20"/>
      <c r="V21" s="22">
        <f>ROUND(V20/V22,2)</f>
        <v>0.27</v>
      </c>
      <c r="W21" s="22">
        <f>ROUND(W20/W22,2)</f>
        <v>0.26</v>
      </c>
      <c r="X21" s="22">
        <f>ROUND(X20/X22,2)</f>
        <v>0.26</v>
      </c>
      <c r="Y21" s="22">
        <f>ROUND(Y20/Y22,2)</f>
        <v>0.27</v>
      </c>
      <c r="Z21" s="22">
        <f>ROUND(Z20/Z22,2)</f>
        <v>0.27</v>
      </c>
      <c r="AA21" s="22"/>
      <c r="AB21" s="22"/>
      <c r="AC21" s="22"/>
    </row>
    <row r="22" spans="3:29" s="35" customFormat="1" ht="23.25">
      <c r="C22" s="65" t="s">
        <v>22</v>
      </c>
      <c r="D22" s="23">
        <f aca="true" t="shared" si="5" ref="D22:K22">SUM(D18,D20)</f>
        <v>28006</v>
      </c>
      <c r="E22" s="23">
        <f t="shared" si="5"/>
        <v>29713</v>
      </c>
      <c r="F22" s="23">
        <f t="shared" si="5"/>
        <v>57719</v>
      </c>
      <c r="G22" s="23">
        <f t="shared" si="5"/>
        <v>28274</v>
      </c>
      <c r="H22" s="23">
        <f t="shared" si="5"/>
        <v>85993</v>
      </c>
      <c r="I22" s="23">
        <f t="shared" si="5"/>
        <v>31594</v>
      </c>
      <c r="J22" s="23">
        <f t="shared" si="5"/>
        <v>59868</v>
      </c>
      <c r="K22" s="23">
        <f t="shared" si="5"/>
        <v>117587</v>
      </c>
      <c r="L22" s="13"/>
      <c r="M22" s="23">
        <v>31884</v>
      </c>
      <c r="N22" s="23">
        <v>31074</v>
      </c>
      <c r="O22" s="23">
        <f>SUM(O18,O20)</f>
        <v>62958</v>
      </c>
      <c r="P22" s="23">
        <v>29806</v>
      </c>
      <c r="Q22" s="23">
        <f>SUM(Q18,Q20)</f>
        <v>92764</v>
      </c>
      <c r="R22" s="23">
        <v>32856</v>
      </c>
      <c r="S22" s="23">
        <f>SUM(S18,S20)</f>
        <v>62662</v>
      </c>
      <c r="T22" s="23">
        <v>125620</v>
      </c>
      <c r="U22" s="13"/>
      <c r="V22" s="23">
        <f>SUM(V18,V20)</f>
        <v>28597</v>
      </c>
      <c r="W22" s="23">
        <f>SUM(W18,W20)</f>
        <v>32821</v>
      </c>
      <c r="X22" s="23">
        <f>SUM(X18,X20)</f>
        <v>61418</v>
      </c>
      <c r="Y22" s="23">
        <f>SUM(Y18,Y20)</f>
        <v>29107</v>
      </c>
      <c r="Z22" s="23">
        <f>SUM(Z18,Z20)</f>
        <v>90525</v>
      </c>
      <c r="AA22" s="23"/>
      <c r="AB22" s="23"/>
      <c r="AC22" s="23"/>
    </row>
    <row r="23" spans="3:29" ht="17.25" customHeight="1">
      <c r="C23" s="32"/>
      <c r="D23" s="24"/>
      <c r="E23" s="24"/>
      <c r="F23" s="24"/>
      <c r="G23" s="24"/>
      <c r="H23" s="24"/>
      <c r="I23" s="24"/>
      <c r="J23" s="24"/>
      <c r="K23" s="24"/>
      <c r="M23" s="24"/>
      <c r="N23" s="24"/>
      <c r="O23" s="24"/>
      <c r="P23" s="24"/>
      <c r="Q23" s="24"/>
      <c r="R23" s="24"/>
      <c r="S23" s="24"/>
      <c r="T23" s="24"/>
      <c r="U23" s="10"/>
      <c r="V23" s="24"/>
      <c r="W23" s="24"/>
      <c r="X23" s="24"/>
      <c r="Y23" s="24"/>
      <c r="Z23" s="24"/>
      <c r="AA23" s="24"/>
      <c r="AB23" s="24"/>
      <c r="AC23" s="24"/>
    </row>
    <row r="24" spans="3:29" s="35" customFormat="1" ht="17.25">
      <c r="C24" s="54" t="s">
        <v>6</v>
      </c>
      <c r="D24" s="5" t="s">
        <v>10</v>
      </c>
      <c r="E24" s="6"/>
      <c r="F24" s="6"/>
      <c r="G24" s="6"/>
      <c r="H24" s="6"/>
      <c r="I24" s="6"/>
      <c r="J24" s="6"/>
      <c r="K24" s="6"/>
      <c r="L24" s="10"/>
      <c r="M24" s="5" t="s">
        <v>11</v>
      </c>
      <c r="N24" s="6"/>
      <c r="O24" s="6"/>
      <c r="P24" s="6"/>
      <c r="Q24" s="6"/>
      <c r="R24" s="6"/>
      <c r="S24" s="6"/>
      <c r="T24" s="6"/>
      <c r="U24" s="10"/>
      <c r="V24" s="5" t="s">
        <v>11</v>
      </c>
      <c r="W24" s="6"/>
      <c r="X24" s="6"/>
      <c r="Y24" s="6"/>
      <c r="Z24" s="6"/>
      <c r="AA24" s="6"/>
      <c r="AB24" s="6"/>
      <c r="AC24" s="6"/>
    </row>
    <row r="25" spans="3:29" s="35" customFormat="1" ht="12.75">
      <c r="C25" s="55" t="s">
        <v>30</v>
      </c>
      <c r="D25" s="7" t="s">
        <v>105</v>
      </c>
      <c r="E25" s="7"/>
      <c r="F25" s="7"/>
      <c r="G25" s="7"/>
      <c r="H25" s="7"/>
      <c r="I25" s="7"/>
      <c r="J25" s="7"/>
      <c r="K25" s="7"/>
      <c r="L25" s="8"/>
      <c r="M25" s="7" t="s">
        <v>106</v>
      </c>
      <c r="N25" s="7"/>
      <c r="O25" s="7"/>
      <c r="P25" s="7"/>
      <c r="Q25" s="7"/>
      <c r="R25" s="7"/>
      <c r="S25" s="7"/>
      <c r="T25" s="7"/>
      <c r="U25" s="8"/>
      <c r="V25" s="7" t="s">
        <v>107</v>
      </c>
      <c r="W25" s="7"/>
      <c r="X25" s="7"/>
      <c r="Y25" s="7"/>
      <c r="Z25" s="7"/>
      <c r="AA25" s="7"/>
      <c r="AB25" s="7"/>
      <c r="AC25" s="7"/>
    </row>
    <row r="26" spans="3:29" s="49" customFormat="1" ht="12.75">
      <c r="C26" s="55"/>
      <c r="D26" s="52" t="s">
        <v>26</v>
      </c>
      <c r="E26" s="52" t="s">
        <v>0</v>
      </c>
      <c r="F26" s="76" t="s">
        <v>109</v>
      </c>
      <c r="G26" s="52" t="s">
        <v>1</v>
      </c>
      <c r="H26" s="52" t="s">
        <v>110</v>
      </c>
      <c r="I26" s="52" t="s">
        <v>2</v>
      </c>
      <c r="J26" s="76" t="s">
        <v>111</v>
      </c>
      <c r="K26" s="52" t="s">
        <v>27</v>
      </c>
      <c r="L26" s="47"/>
      <c r="M26" s="52" t="s">
        <v>26</v>
      </c>
      <c r="N26" s="52" t="s">
        <v>0</v>
      </c>
      <c r="O26" s="76" t="s">
        <v>109</v>
      </c>
      <c r="P26" s="52" t="s">
        <v>1</v>
      </c>
      <c r="Q26" s="52" t="s">
        <v>110</v>
      </c>
      <c r="R26" s="52" t="s">
        <v>2</v>
      </c>
      <c r="S26" s="76" t="s">
        <v>111</v>
      </c>
      <c r="T26" s="52" t="s">
        <v>27</v>
      </c>
      <c r="U26" s="32"/>
      <c r="V26" s="52" t="s">
        <v>26</v>
      </c>
      <c r="W26" s="52" t="s">
        <v>0</v>
      </c>
      <c r="X26" s="76" t="s">
        <v>109</v>
      </c>
      <c r="Y26" s="52" t="s">
        <v>1</v>
      </c>
      <c r="Z26" s="52" t="s">
        <v>110</v>
      </c>
      <c r="AA26" s="52" t="s">
        <v>2</v>
      </c>
      <c r="AB26" s="76" t="s">
        <v>111</v>
      </c>
      <c r="AC26" s="52" t="s">
        <v>27</v>
      </c>
    </row>
    <row r="27" spans="3:29" s="35" customFormat="1" ht="12.75">
      <c r="C27" s="61" t="s">
        <v>29</v>
      </c>
      <c r="D27" s="45" t="s">
        <v>73</v>
      </c>
      <c r="E27" s="45" t="s">
        <v>74</v>
      </c>
      <c r="F27" s="45" t="s">
        <v>75</v>
      </c>
      <c r="G27" s="45" t="s">
        <v>76</v>
      </c>
      <c r="H27" s="45" t="s">
        <v>77</v>
      </c>
      <c r="I27" s="45" t="s">
        <v>78</v>
      </c>
      <c r="J27" s="45" t="s">
        <v>112</v>
      </c>
      <c r="K27" s="45" t="s">
        <v>79</v>
      </c>
      <c r="L27" s="8"/>
      <c r="M27" s="45" t="s">
        <v>80</v>
      </c>
      <c r="N27" s="45" t="s">
        <v>81</v>
      </c>
      <c r="O27" s="45" t="s">
        <v>82</v>
      </c>
      <c r="P27" s="45" t="s">
        <v>83</v>
      </c>
      <c r="Q27" s="45" t="s">
        <v>84</v>
      </c>
      <c r="R27" s="45" t="s">
        <v>85</v>
      </c>
      <c r="S27" s="45" t="s">
        <v>114</v>
      </c>
      <c r="T27" s="45" t="s">
        <v>86</v>
      </c>
      <c r="U27" s="10"/>
      <c r="V27" s="45" t="s">
        <v>87</v>
      </c>
      <c r="W27" s="45" t="s">
        <v>88</v>
      </c>
      <c r="X27" s="45" t="s">
        <v>89</v>
      </c>
      <c r="Y27" s="45" t="s">
        <v>90</v>
      </c>
      <c r="Z27" s="45" t="s">
        <v>91</v>
      </c>
      <c r="AA27" s="45" t="s">
        <v>92</v>
      </c>
      <c r="AB27" s="45" t="s">
        <v>113</v>
      </c>
      <c r="AC27" s="45" t="s">
        <v>93</v>
      </c>
    </row>
    <row r="28" spans="3:29" s="35" customFormat="1" ht="23.25">
      <c r="C28" s="58" t="s">
        <v>7</v>
      </c>
      <c r="D28" s="17">
        <v>642</v>
      </c>
      <c r="E28" s="12">
        <v>1050</v>
      </c>
      <c r="F28" s="12">
        <f>SUM(D28:E28)</f>
        <v>1692</v>
      </c>
      <c r="G28" s="12">
        <v>925</v>
      </c>
      <c r="H28" s="12">
        <f>SUM(F28:G28)</f>
        <v>2617</v>
      </c>
      <c r="I28" s="12">
        <v>428</v>
      </c>
      <c r="J28" s="12">
        <f>SUM(G28,I28)</f>
        <v>1353</v>
      </c>
      <c r="K28" s="12">
        <v>3045</v>
      </c>
      <c r="L28" s="13"/>
      <c r="M28" s="17">
        <v>719</v>
      </c>
      <c r="N28" s="12">
        <v>742</v>
      </c>
      <c r="O28" s="12">
        <f>SUM(M28:N28)</f>
        <v>1461</v>
      </c>
      <c r="P28" s="12">
        <v>1141</v>
      </c>
      <c r="Q28" s="12">
        <f>SUM(O28:P28)</f>
        <v>2602</v>
      </c>
      <c r="R28" s="12">
        <v>853</v>
      </c>
      <c r="S28" s="12">
        <f>SUM(P28,R28)</f>
        <v>1994</v>
      </c>
      <c r="T28" s="12">
        <v>3455</v>
      </c>
      <c r="U28" s="13"/>
      <c r="V28" s="17">
        <v>1084</v>
      </c>
      <c r="W28" s="12">
        <v>944</v>
      </c>
      <c r="X28" s="12">
        <v>2028</v>
      </c>
      <c r="Y28" s="12">
        <v>843</v>
      </c>
      <c r="Z28" s="12">
        <v>2871</v>
      </c>
      <c r="AA28" s="12"/>
      <c r="AB28" s="12"/>
      <c r="AC28" s="12"/>
    </row>
    <row r="29" spans="3:29" s="35" customFormat="1" ht="23.25">
      <c r="C29" s="64" t="s">
        <v>8</v>
      </c>
      <c r="D29" s="25">
        <f aca="true" t="shared" si="6" ref="D29:K29">ROUND(D28/D18,3)</f>
        <v>0.031</v>
      </c>
      <c r="E29" s="25">
        <f t="shared" si="6"/>
        <v>0.051</v>
      </c>
      <c r="F29" s="37">
        <f t="shared" si="6"/>
        <v>0.041</v>
      </c>
      <c r="G29" s="25">
        <f t="shared" si="6"/>
        <v>0.045</v>
      </c>
      <c r="H29" s="37">
        <f t="shared" si="6"/>
        <v>0.042</v>
      </c>
      <c r="I29" s="25">
        <f t="shared" si="6"/>
        <v>0.019</v>
      </c>
      <c r="J29" s="37">
        <f t="shared" si="6"/>
        <v>0.031</v>
      </c>
      <c r="K29" s="25">
        <f t="shared" si="6"/>
        <v>0.036</v>
      </c>
      <c r="L29" s="20"/>
      <c r="M29" s="25">
        <f aca="true" t="shared" si="7" ref="M29:T29">ROUND(M28/M18,3)</f>
        <v>0.031</v>
      </c>
      <c r="N29" s="25">
        <f t="shared" si="7"/>
        <v>0.035</v>
      </c>
      <c r="O29" s="37">
        <f t="shared" si="7"/>
        <v>0.033</v>
      </c>
      <c r="P29" s="25">
        <f t="shared" si="7"/>
        <v>0.055</v>
      </c>
      <c r="Q29" s="37">
        <f t="shared" si="7"/>
        <v>0.04</v>
      </c>
      <c r="R29" s="25">
        <f t="shared" si="7"/>
        <v>0.035</v>
      </c>
      <c r="S29" s="25">
        <f t="shared" si="7"/>
        <v>0.044</v>
      </c>
      <c r="T29" s="25">
        <f t="shared" si="7"/>
        <v>0.038</v>
      </c>
      <c r="U29" s="20"/>
      <c r="V29" s="25">
        <f>ROUND(V28/V18,3)</f>
        <v>0.052</v>
      </c>
      <c r="W29" s="25">
        <f>ROUND(W28/W18,3)</f>
        <v>0.039</v>
      </c>
      <c r="X29" s="25">
        <f>ROUND(X28/X18,3)</f>
        <v>0.045</v>
      </c>
      <c r="Y29" s="25">
        <f>ROUND(Y28/Y18,3)</f>
        <v>0.04</v>
      </c>
      <c r="Z29" s="25">
        <f>ROUND(Z28/Z18,3)</f>
        <v>0.043</v>
      </c>
      <c r="AA29" s="25"/>
      <c r="AB29" s="25"/>
      <c r="AC29" s="25"/>
    </row>
    <row r="30" spans="3:29" s="35" customFormat="1" ht="23.25">
      <c r="C30" s="63" t="s">
        <v>9</v>
      </c>
      <c r="D30" s="21">
        <v>1149</v>
      </c>
      <c r="E30" s="21">
        <v>1437</v>
      </c>
      <c r="F30" s="21">
        <f>SUM(D30:E30)</f>
        <v>2586</v>
      </c>
      <c r="G30" s="21">
        <v>1441</v>
      </c>
      <c r="H30" s="21">
        <f>SUM(F30:G30)</f>
        <v>4027</v>
      </c>
      <c r="I30" s="12">
        <v>1047</v>
      </c>
      <c r="J30" s="12">
        <f>SUM(G30,I30)</f>
        <v>2488</v>
      </c>
      <c r="K30" s="12">
        <v>5074</v>
      </c>
      <c r="L30" s="13"/>
      <c r="M30" s="21">
        <v>1396</v>
      </c>
      <c r="N30" s="21">
        <v>1869</v>
      </c>
      <c r="O30" s="21">
        <f>SUM(M30:N30)</f>
        <v>3265</v>
      </c>
      <c r="P30" s="21">
        <v>1557</v>
      </c>
      <c r="Q30" s="21">
        <f>SUM(O30:P30)</f>
        <v>4822</v>
      </c>
      <c r="R30" s="12">
        <v>1331</v>
      </c>
      <c r="S30" s="12">
        <f>SUM(P30,R30)</f>
        <v>2888</v>
      </c>
      <c r="T30" s="12">
        <v>6153</v>
      </c>
      <c r="U30" s="13"/>
      <c r="V30" s="21">
        <v>1416</v>
      </c>
      <c r="W30" s="12">
        <v>1460</v>
      </c>
      <c r="X30" s="21">
        <v>2876</v>
      </c>
      <c r="Y30" s="21">
        <v>1816</v>
      </c>
      <c r="Z30" s="21">
        <v>4692</v>
      </c>
      <c r="AA30" s="12"/>
      <c r="AB30" s="12"/>
      <c r="AC30" s="12"/>
    </row>
    <row r="31" spans="3:29" s="35" customFormat="1" ht="23.25">
      <c r="C31" s="66" t="s">
        <v>8</v>
      </c>
      <c r="D31" s="26">
        <f aca="true" t="shared" si="8" ref="D31:K31">ROUND(D30/D20,3)</f>
        <v>0.163</v>
      </c>
      <c r="E31" s="26">
        <f t="shared" si="8"/>
        <v>0.158</v>
      </c>
      <c r="F31" s="26">
        <f t="shared" si="8"/>
        <v>0.161</v>
      </c>
      <c r="G31" s="26">
        <f t="shared" si="8"/>
        <v>0.182</v>
      </c>
      <c r="H31" s="26">
        <v>0.168</v>
      </c>
      <c r="I31" s="27">
        <f t="shared" si="8"/>
        <v>0.12</v>
      </c>
      <c r="J31" s="26">
        <f t="shared" si="8"/>
        <v>0.149</v>
      </c>
      <c r="K31" s="27">
        <f t="shared" si="8"/>
        <v>0.155</v>
      </c>
      <c r="L31" s="27"/>
      <c r="M31" s="26">
        <f aca="true" t="shared" si="9" ref="M31:T31">ROUND(M30/M20,3)</f>
        <v>0.164</v>
      </c>
      <c r="N31" s="26">
        <f t="shared" si="9"/>
        <v>0.194</v>
      </c>
      <c r="O31" s="26">
        <f t="shared" si="9"/>
        <v>0.18</v>
      </c>
      <c r="P31" s="26">
        <f t="shared" si="9"/>
        <v>0.175</v>
      </c>
      <c r="Q31" s="26">
        <f t="shared" si="9"/>
        <v>0.179</v>
      </c>
      <c r="R31" s="27">
        <f t="shared" si="9"/>
        <v>0.161</v>
      </c>
      <c r="S31" s="27">
        <f t="shared" si="9"/>
        <v>0.168</v>
      </c>
      <c r="T31" s="27">
        <f t="shared" si="9"/>
        <v>0.174</v>
      </c>
      <c r="U31" s="27"/>
      <c r="V31" s="26">
        <f>ROUND(V30/V20,3)</f>
        <v>0.186</v>
      </c>
      <c r="W31" s="26">
        <f>ROUND(W30/W20,3)</f>
        <v>0.172</v>
      </c>
      <c r="X31" s="26">
        <f>ROUND(X30/X20,3)</f>
        <v>0.178</v>
      </c>
      <c r="Y31" s="26">
        <f>ROUND(Y30/Y20,3)</f>
        <v>0.231</v>
      </c>
      <c r="Z31" s="26">
        <f>ROUND(Z30/Z20,3)</f>
        <v>0.196</v>
      </c>
      <c r="AA31" s="26"/>
      <c r="AB31" s="26"/>
      <c r="AC31" s="26"/>
    </row>
    <row r="32" spans="3:29" s="35" customFormat="1" ht="23.25">
      <c r="C32" s="67" t="s">
        <v>24</v>
      </c>
      <c r="D32" s="28">
        <f aca="true" t="shared" si="10" ref="D32:K32">SUM(D28,D30)</f>
        <v>1791</v>
      </c>
      <c r="E32" s="28">
        <f t="shared" si="10"/>
        <v>2487</v>
      </c>
      <c r="F32" s="28">
        <f t="shared" si="10"/>
        <v>4278</v>
      </c>
      <c r="G32" s="28">
        <f t="shared" si="10"/>
        <v>2366</v>
      </c>
      <c r="H32" s="28">
        <f t="shared" si="10"/>
        <v>6644</v>
      </c>
      <c r="I32" s="28">
        <f t="shared" si="10"/>
        <v>1475</v>
      </c>
      <c r="J32" s="75">
        <f t="shared" si="10"/>
        <v>3841</v>
      </c>
      <c r="K32" s="28">
        <f t="shared" si="10"/>
        <v>8119</v>
      </c>
      <c r="L32" s="29"/>
      <c r="M32" s="28">
        <v>2115</v>
      </c>
      <c r="N32" s="28">
        <v>2611</v>
      </c>
      <c r="O32" s="28">
        <f>SUM(O28,O30)</f>
        <v>4726</v>
      </c>
      <c r="P32" s="28">
        <v>2698</v>
      </c>
      <c r="Q32" s="28">
        <f>SUM(Q28,Q30)</f>
        <v>7424</v>
      </c>
      <c r="R32" s="28">
        <v>2184</v>
      </c>
      <c r="S32" s="28">
        <f>SUM(S28,S30)</f>
        <v>4882</v>
      </c>
      <c r="T32" s="28">
        <v>9608</v>
      </c>
      <c r="U32" s="29"/>
      <c r="V32" s="28">
        <f>SUM(V28,V30)</f>
        <v>2500</v>
      </c>
      <c r="W32" s="28">
        <f>SUM(W28,W30)</f>
        <v>2404</v>
      </c>
      <c r="X32" s="28">
        <v>4904</v>
      </c>
      <c r="Y32" s="28">
        <f>SUM(Y28,Y30)</f>
        <v>2659</v>
      </c>
      <c r="Z32" s="28">
        <f>SUM(Z28,Z30)</f>
        <v>7563</v>
      </c>
      <c r="AA32" s="28"/>
      <c r="AB32" s="28"/>
      <c r="AC32" s="28"/>
    </row>
    <row r="33" spans="3:29" s="35" customFormat="1" ht="23.25">
      <c r="C33" s="68" t="s">
        <v>8</v>
      </c>
      <c r="D33" s="30">
        <f aca="true" t="shared" si="11" ref="D33:K33">ROUND(D32/D22,3)</f>
        <v>0.064</v>
      </c>
      <c r="E33" s="30">
        <f t="shared" si="11"/>
        <v>0.084</v>
      </c>
      <c r="F33" s="30">
        <f t="shared" si="11"/>
        <v>0.074</v>
      </c>
      <c r="G33" s="30">
        <f t="shared" si="11"/>
        <v>0.084</v>
      </c>
      <c r="H33" s="30">
        <f t="shared" si="11"/>
        <v>0.077</v>
      </c>
      <c r="I33" s="31">
        <f t="shared" si="11"/>
        <v>0.047</v>
      </c>
      <c r="J33" s="30">
        <f t="shared" si="11"/>
        <v>0.064</v>
      </c>
      <c r="K33" s="31">
        <f t="shared" si="11"/>
        <v>0.069</v>
      </c>
      <c r="L33" s="27"/>
      <c r="M33" s="30">
        <f aca="true" t="shared" si="12" ref="M33:T33">ROUND(M32/M22,3)</f>
        <v>0.066</v>
      </c>
      <c r="N33" s="30">
        <f t="shared" si="12"/>
        <v>0.084</v>
      </c>
      <c r="O33" s="30">
        <f t="shared" si="12"/>
        <v>0.075</v>
      </c>
      <c r="P33" s="30">
        <f t="shared" si="12"/>
        <v>0.091</v>
      </c>
      <c r="Q33" s="30">
        <f t="shared" si="12"/>
        <v>0.08</v>
      </c>
      <c r="R33" s="31">
        <f t="shared" si="12"/>
        <v>0.066</v>
      </c>
      <c r="S33" s="31">
        <f t="shared" si="12"/>
        <v>0.078</v>
      </c>
      <c r="T33" s="31">
        <f t="shared" si="12"/>
        <v>0.076</v>
      </c>
      <c r="U33" s="27"/>
      <c r="V33" s="30">
        <f>ROUND(V32/V22,3)</f>
        <v>0.087</v>
      </c>
      <c r="W33" s="30">
        <f>ROUND(W32/W22,3)</f>
        <v>0.073</v>
      </c>
      <c r="X33" s="30">
        <f>ROUND(X32/X22,3)</f>
        <v>0.08</v>
      </c>
      <c r="Y33" s="30">
        <f>ROUND(Y32/Y22,3)</f>
        <v>0.091</v>
      </c>
      <c r="Z33" s="30">
        <f>ROUND(Z32/Z22,3)</f>
        <v>0.084</v>
      </c>
      <c r="AA33" s="30"/>
      <c r="AB33" s="30"/>
      <c r="AC33" s="30"/>
    </row>
    <row r="34" spans="3:29" s="35" customFormat="1" ht="12">
      <c r="C34" s="66"/>
      <c r="D34" s="26"/>
      <c r="E34" s="26"/>
      <c r="F34" s="26"/>
      <c r="G34" s="26"/>
      <c r="H34" s="26"/>
      <c r="I34" s="27"/>
      <c r="J34" s="26"/>
      <c r="K34" s="27"/>
      <c r="L34" s="27"/>
      <c r="M34" s="26"/>
      <c r="N34" s="26"/>
      <c r="O34" s="26"/>
      <c r="P34" s="26"/>
      <c r="Q34" s="26"/>
      <c r="R34" s="27"/>
      <c r="S34" s="27"/>
      <c r="T34" s="27"/>
      <c r="U34" s="27"/>
      <c r="V34" s="26"/>
      <c r="W34" s="26"/>
      <c r="X34" s="26"/>
      <c r="Y34" s="26"/>
      <c r="Z34" s="26"/>
      <c r="AA34" s="26"/>
      <c r="AB34" s="26"/>
      <c r="AC34" s="26"/>
    </row>
    <row r="35" spans="3:29" ht="17.25" customHeight="1">
      <c r="C35" s="32"/>
      <c r="D35" s="24" t="s">
        <v>116</v>
      </c>
      <c r="E35" s="24"/>
      <c r="F35" s="24"/>
      <c r="G35" s="24"/>
      <c r="H35" s="24"/>
      <c r="I35" s="24"/>
      <c r="J35" s="24"/>
      <c r="K35" s="24"/>
      <c r="L35" s="32"/>
      <c r="M35" s="24"/>
      <c r="N35" s="24"/>
      <c r="O35" s="24"/>
      <c r="P35" s="24"/>
      <c r="Q35" s="24"/>
      <c r="R35" s="24"/>
      <c r="S35" s="24"/>
      <c r="T35" s="24"/>
      <c r="U35" s="32"/>
      <c r="V35" s="24"/>
      <c r="W35" s="24"/>
      <c r="X35" s="24"/>
      <c r="Y35" s="24"/>
      <c r="Z35" s="24"/>
      <c r="AA35" s="24"/>
      <c r="AB35" s="24"/>
      <c r="AC35" s="24"/>
    </row>
    <row r="36" spans="3:29" ht="17.25" customHeight="1">
      <c r="C36" s="32"/>
      <c r="D36" s="10" t="s">
        <v>117</v>
      </c>
      <c r="E36" s="24"/>
      <c r="F36" s="24"/>
      <c r="G36" s="24"/>
      <c r="H36" s="24"/>
      <c r="I36" s="24"/>
      <c r="J36" s="24"/>
      <c r="K36" s="24"/>
      <c r="L36" s="32"/>
      <c r="M36" s="24"/>
      <c r="N36" s="24"/>
      <c r="O36" s="24"/>
      <c r="P36" s="24"/>
      <c r="Q36" s="24"/>
      <c r="R36" s="24"/>
      <c r="S36" s="24"/>
      <c r="T36" s="24"/>
      <c r="U36" s="32"/>
      <c r="V36" s="24"/>
      <c r="W36" s="24"/>
      <c r="X36" s="24"/>
      <c r="Y36" s="24"/>
      <c r="Z36" s="24"/>
      <c r="AA36" s="24"/>
      <c r="AB36" s="24"/>
      <c r="AC36" s="24"/>
    </row>
    <row r="37" spans="3:29" ht="17.25" customHeight="1">
      <c r="C37" s="32"/>
      <c r="D37" s="1" t="s">
        <v>118</v>
      </c>
      <c r="E37" s="24"/>
      <c r="F37" s="24"/>
      <c r="G37" s="24"/>
      <c r="H37" s="24"/>
      <c r="I37" s="24"/>
      <c r="J37" s="24"/>
      <c r="K37" s="24"/>
      <c r="L37" s="32"/>
      <c r="M37" s="24"/>
      <c r="N37" s="24"/>
      <c r="O37" s="24"/>
      <c r="P37" s="24"/>
      <c r="Q37" s="24"/>
      <c r="R37" s="24"/>
      <c r="S37" s="24"/>
      <c r="T37" s="24"/>
      <c r="U37" s="32"/>
      <c r="V37" s="24"/>
      <c r="W37" s="24"/>
      <c r="X37" s="24"/>
      <c r="Y37" s="24"/>
      <c r="Z37" s="24"/>
      <c r="AA37" s="24"/>
      <c r="AB37" s="24"/>
      <c r="AC37" s="24"/>
    </row>
    <row r="38" spans="3:29" ht="17.25" customHeight="1">
      <c r="C38" s="32"/>
      <c r="D38" s="1" t="s">
        <v>119</v>
      </c>
      <c r="E38" s="24"/>
      <c r="F38" s="24"/>
      <c r="G38" s="24"/>
      <c r="H38" s="24"/>
      <c r="I38" s="24"/>
      <c r="J38" s="24"/>
      <c r="K38" s="24"/>
      <c r="L38" s="32"/>
      <c r="M38" s="24"/>
      <c r="N38" s="24"/>
      <c r="O38" s="24"/>
      <c r="P38" s="24"/>
      <c r="Q38" s="24"/>
      <c r="R38" s="24"/>
      <c r="S38" s="24"/>
      <c r="T38" s="24"/>
      <c r="U38" s="32"/>
      <c r="V38" s="24"/>
      <c r="W38" s="24"/>
      <c r="X38" s="24"/>
      <c r="Y38" s="24"/>
      <c r="Z38" s="24"/>
      <c r="AA38" s="24"/>
      <c r="AB38" s="24"/>
      <c r="AC38" s="24"/>
    </row>
    <row r="39" spans="3:29" ht="12.75">
      <c r="C39" s="10"/>
      <c r="D39" s="1"/>
      <c r="E39" s="10"/>
      <c r="F39" s="10"/>
      <c r="G39" s="10"/>
      <c r="H39" s="10"/>
      <c r="I39" s="10"/>
      <c r="J39" s="10"/>
      <c r="K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</row>
    <row r="40" spans="3:29" ht="12.75">
      <c r="C40" s="10"/>
      <c r="D40" s="79"/>
      <c r="E40" s="10"/>
      <c r="F40" s="10"/>
      <c r="G40" s="10"/>
      <c r="H40" s="10"/>
      <c r="I40" s="10"/>
      <c r="J40" s="10"/>
      <c r="K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</row>
    <row r="41" spans="2:22" ht="12.75">
      <c r="B41" s="35"/>
      <c r="C41" s="4"/>
      <c r="D41" s="1"/>
      <c r="E41" s="4"/>
      <c r="F41" s="4"/>
      <c r="G41" s="4"/>
      <c r="H41" s="4"/>
      <c r="I41" s="4"/>
      <c r="J41" s="4"/>
      <c r="K41" s="4"/>
      <c r="M41" s="4"/>
      <c r="V41" s="4"/>
    </row>
    <row r="42" spans="2:22" ht="12.75">
      <c r="B42" s="35"/>
      <c r="C42" s="4"/>
      <c r="D42" s="1"/>
      <c r="E42" s="4"/>
      <c r="F42" s="4"/>
      <c r="G42" s="4"/>
      <c r="H42" s="4"/>
      <c r="I42" s="4"/>
      <c r="J42" s="4"/>
      <c r="K42" s="53"/>
      <c r="M42" s="4"/>
      <c r="V42" s="4"/>
    </row>
    <row r="43" ht="12.75">
      <c r="D43" s="4"/>
    </row>
    <row r="46" ht="12.75">
      <c r="D46" s="4"/>
    </row>
    <row r="47" ht="12.75">
      <c r="D47" s="4"/>
    </row>
    <row r="48" ht="12.75">
      <c r="D48" s="4"/>
    </row>
  </sheetData>
  <printOptions/>
  <pageMargins left="0.26" right="0.26" top="0.59" bottom="0.39" header="1.71" footer="0.73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41"/>
  <sheetViews>
    <sheetView showGridLines="0" workbookViewId="0" topLeftCell="A1">
      <selection activeCell="A1" sqref="A1"/>
    </sheetView>
  </sheetViews>
  <sheetFormatPr defaultColWidth="9.33203125" defaultRowHeight="11.25"/>
  <cols>
    <col min="1" max="1" width="3" style="1" customWidth="1"/>
    <col min="2" max="2" width="4.83203125" style="1" customWidth="1"/>
    <col min="3" max="3" width="44.66015625" style="11" customWidth="1"/>
    <col min="4" max="7" width="16.5" style="10" customWidth="1"/>
    <col min="8" max="8" width="2.66015625" style="10" customWidth="1"/>
    <col min="9" max="16384" width="9.33203125" style="1" customWidth="1"/>
  </cols>
  <sheetData>
    <row r="1" spans="3:7" ht="12.75">
      <c r="C1" s="10"/>
      <c r="D1" s="9"/>
      <c r="E1" s="9"/>
      <c r="F1" s="9"/>
      <c r="G1" s="9"/>
    </row>
    <row r="2" spans="3:7" ht="17.25">
      <c r="C2" s="54" t="s">
        <v>108</v>
      </c>
      <c r="D2" s="5"/>
      <c r="E2" s="6"/>
      <c r="F2" s="6"/>
      <c r="G2" s="6"/>
    </row>
    <row r="3" spans="3:7" ht="12.75">
      <c r="C3" s="55" t="s">
        <v>94</v>
      </c>
      <c r="D3" s="2" t="s">
        <v>104</v>
      </c>
      <c r="E3" s="7"/>
      <c r="F3" s="7"/>
      <c r="G3" s="7"/>
    </row>
    <row r="4" spans="3:8" s="48" customFormat="1" ht="12.75">
      <c r="C4" s="55"/>
      <c r="D4" s="52" t="s">
        <v>46</v>
      </c>
      <c r="E4" s="52" t="s">
        <v>45</v>
      </c>
      <c r="F4" s="52" t="s">
        <v>48</v>
      </c>
      <c r="G4" s="52" t="s">
        <v>27</v>
      </c>
      <c r="H4" s="32"/>
    </row>
    <row r="5" spans="3:7" ht="12.75">
      <c r="C5" s="56"/>
      <c r="D5" s="45" t="s">
        <v>68</v>
      </c>
      <c r="E5" s="45" t="s">
        <v>69</v>
      </c>
      <c r="F5" s="45" t="s">
        <v>70</v>
      </c>
      <c r="G5" s="45" t="s">
        <v>71</v>
      </c>
    </row>
    <row r="6" spans="3:8" s="3" customFormat="1" ht="24" customHeight="1">
      <c r="C6" s="57" t="s">
        <v>12</v>
      </c>
      <c r="D6" s="12">
        <v>29807</v>
      </c>
      <c r="E6" s="12">
        <v>59878</v>
      </c>
      <c r="F6" s="12">
        <v>90733</v>
      </c>
      <c r="G6" s="12">
        <v>124501</v>
      </c>
      <c r="H6" s="13"/>
    </row>
    <row r="7" spans="3:8" s="3" customFormat="1" ht="24" customHeight="1">
      <c r="C7" s="58" t="s">
        <v>13</v>
      </c>
      <c r="D7" s="12">
        <v>1269</v>
      </c>
      <c r="E7" s="12">
        <v>2998</v>
      </c>
      <c r="F7" s="12">
        <v>4798</v>
      </c>
      <c r="G7" s="12">
        <v>6524</v>
      </c>
      <c r="H7" s="13"/>
    </row>
    <row r="8" spans="3:8" s="3" customFormat="1" ht="24" customHeight="1">
      <c r="C8" s="58" t="s">
        <v>14</v>
      </c>
      <c r="D8" s="12">
        <v>1352</v>
      </c>
      <c r="E8" s="12">
        <v>3161</v>
      </c>
      <c r="F8" s="12">
        <v>5005</v>
      </c>
      <c r="G8" s="12">
        <v>6745</v>
      </c>
      <c r="H8" s="13"/>
    </row>
    <row r="9" spans="3:8" s="3" customFormat="1" ht="24" customHeight="1">
      <c r="C9" s="58" t="s">
        <v>15</v>
      </c>
      <c r="D9" s="12">
        <v>771</v>
      </c>
      <c r="E9" s="12">
        <v>1836</v>
      </c>
      <c r="F9" s="12">
        <v>2308</v>
      </c>
      <c r="G9" s="12">
        <v>3319</v>
      </c>
      <c r="H9" s="13"/>
    </row>
    <row r="10" spans="3:8" s="3" customFormat="1" ht="24" customHeight="1">
      <c r="C10" s="58" t="s">
        <v>16</v>
      </c>
      <c r="D10" s="12">
        <v>29317</v>
      </c>
      <c r="E10" s="12">
        <v>29931</v>
      </c>
      <c r="F10" s="12">
        <v>30149</v>
      </c>
      <c r="G10" s="12">
        <v>31164</v>
      </c>
      <c r="H10" s="13"/>
    </row>
    <row r="11" spans="3:8" s="3" customFormat="1" ht="24" customHeight="1">
      <c r="C11" s="58" t="s">
        <v>17</v>
      </c>
      <c r="D11" s="12">
        <v>53813</v>
      </c>
      <c r="E11" s="12">
        <v>52897</v>
      </c>
      <c r="F11" s="12">
        <v>56713</v>
      </c>
      <c r="G11" s="12">
        <v>60267</v>
      </c>
      <c r="H11" s="13"/>
    </row>
    <row r="12" spans="3:8" s="3" customFormat="1" ht="24" customHeight="1">
      <c r="C12" s="59" t="s">
        <v>18</v>
      </c>
      <c r="D12" s="15">
        <v>53.04</v>
      </c>
      <c r="E12" s="15">
        <v>126.33</v>
      </c>
      <c r="F12" s="15">
        <v>158.83</v>
      </c>
      <c r="G12" s="15">
        <v>228.41</v>
      </c>
      <c r="H12" s="13"/>
    </row>
    <row r="13" spans="3:8" s="3" customFormat="1" ht="17.25" customHeight="1">
      <c r="C13" s="47"/>
      <c r="D13" s="41"/>
      <c r="E13" s="16"/>
      <c r="F13" s="16"/>
      <c r="G13" s="16"/>
      <c r="H13" s="8"/>
    </row>
    <row r="14" spans="3:8" s="3" customFormat="1" ht="17.25">
      <c r="C14" s="54" t="s">
        <v>3</v>
      </c>
      <c r="D14" s="5"/>
      <c r="E14" s="6"/>
      <c r="F14" s="6"/>
      <c r="G14" s="6"/>
      <c r="H14" s="10"/>
    </row>
    <row r="15" spans="3:8" s="3" customFormat="1" ht="12.75">
      <c r="C15" s="55" t="s">
        <v>19</v>
      </c>
      <c r="D15" s="2" t="s">
        <v>104</v>
      </c>
      <c r="E15" s="7"/>
      <c r="F15" s="7"/>
      <c r="G15" s="7"/>
      <c r="H15" s="8"/>
    </row>
    <row r="16" spans="3:8" s="46" customFormat="1" ht="12.75">
      <c r="C16" s="55"/>
      <c r="D16" s="52" t="s">
        <v>46</v>
      </c>
      <c r="E16" s="52" t="s">
        <v>45</v>
      </c>
      <c r="F16" s="52" t="s">
        <v>48</v>
      </c>
      <c r="G16" s="52" t="s">
        <v>27</v>
      </c>
      <c r="H16" s="47"/>
    </row>
    <row r="17" spans="3:8" s="3" customFormat="1" ht="12.75">
      <c r="C17" s="61" t="s">
        <v>20</v>
      </c>
      <c r="D17" s="45" t="s">
        <v>68</v>
      </c>
      <c r="E17" s="45" t="s">
        <v>69</v>
      </c>
      <c r="F17" s="45" t="s">
        <v>70</v>
      </c>
      <c r="G17" s="45" t="s">
        <v>71</v>
      </c>
      <c r="H17" s="8"/>
    </row>
    <row r="18" spans="3:8" s="3" customFormat="1" ht="24">
      <c r="C18" s="57" t="s">
        <v>21</v>
      </c>
      <c r="D18" s="17">
        <v>24586</v>
      </c>
      <c r="E18" s="12">
        <v>47995</v>
      </c>
      <c r="F18" s="12">
        <v>71826</v>
      </c>
      <c r="G18" s="12">
        <v>98347</v>
      </c>
      <c r="H18" s="13"/>
    </row>
    <row r="19" spans="3:8" s="3" customFormat="1" ht="23.25">
      <c r="C19" s="62" t="s">
        <v>4</v>
      </c>
      <c r="D19" s="18">
        <f>ROUND(D18/D22,2)</f>
        <v>0.82</v>
      </c>
      <c r="E19" s="19">
        <f>ROUND(E18/E22,2)</f>
        <v>0.8</v>
      </c>
      <c r="F19" s="19">
        <f>ROUND(F18/F22,2)</f>
        <v>0.79</v>
      </c>
      <c r="G19" s="19">
        <f>ROUND(G18/G22,2)</f>
        <v>0.79</v>
      </c>
      <c r="H19" s="20"/>
    </row>
    <row r="20" spans="3:8" s="3" customFormat="1" ht="23.25">
      <c r="C20" s="63" t="s">
        <v>5</v>
      </c>
      <c r="D20" s="21">
        <v>5221</v>
      </c>
      <c r="E20" s="21">
        <v>11883</v>
      </c>
      <c r="F20" s="21">
        <v>18907</v>
      </c>
      <c r="G20" s="12">
        <v>26154</v>
      </c>
      <c r="H20" s="13"/>
    </row>
    <row r="21" spans="3:8" s="3" customFormat="1" ht="23.25">
      <c r="C21" s="64" t="s">
        <v>4</v>
      </c>
      <c r="D21" s="22">
        <f>ROUND(D20/D22,2)</f>
        <v>0.18</v>
      </c>
      <c r="E21" s="36">
        <f>ROUND(E20/E22,2)</f>
        <v>0.2</v>
      </c>
      <c r="F21" s="36">
        <f>ROUND(F20/F22,2)</f>
        <v>0.21</v>
      </c>
      <c r="G21" s="36">
        <f>ROUND(G20/G22,2)</f>
        <v>0.21</v>
      </c>
      <c r="H21" s="20"/>
    </row>
    <row r="22" spans="3:8" s="3" customFormat="1" ht="23.25">
      <c r="C22" s="65" t="s">
        <v>22</v>
      </c>
      <c r="D22" s="23">
        <f>SUM(D18,D20)</f>
        <v>29807</v>
      </c>
      <c r="E22" s="23">
        <f>SUM(E18,E20)</f>
        <v>59878</v>
      </c>
      <c r="F22" s="23">
        <f>SUM(F18,F20)</f>
        <v>90733</v>
      </c>
      <c r="G22" s="23">
        <f>SUM(G18,G20)</f>
        <v>124501</v>
      </c>
      <c r="H22" s="13"/>
    </row>
    <row r="23" spans="3:7" ht="17.25" customHeight="1">
      <c r="C23" s="32"/>
      <c r="D23" s="24"/>
      <c r="E23" s="24"/>
      <c r="F23" s="24"/>
      <c r="G23" s="24"/>
    </row>
    <row r="24" spans="3:8" s="3" customFormat="1" ht="17.25">
      <c r="C24" s="54" t="s">
        <v>6</v>
      </c>
      <c r="D24" s="5"/>
      <c r="E24" s="6"/>
      <c r="F24" s="6"/>
      <c r="G24" s="6"/>
      <c r="H24" s="10"/>
    </row>
    <row r="25" spans="3:8" s="3" customFormat="1" ht="12.75">
      <c r="C25" s="55" t="s">
        <v>23</v>
      </c>
      <c r="D25" s="2" t="s">
        <v>104</v>
      </c>
      <c r="E25" s="7"/>
      <c r="F25" s="7"/>
      <c r="G25" s="7"/>
      <c r="H25" s="8"/>
    </row>
    <row r="26" spans="3:8" s="46" customFormat="1" ht="12.75">
      <c r="C26" s="55"/>
      <c r="D26" s="52" t="s">
        <v>46</v>
      </c>
      <c r="E26" s="52" t="s">
        <v>45</v>
      </c>
      <c r="F26" s="52" t="s">
        <v>48</v>
      </c>
      <c r="G26" s="52" t="s">
        <v>27</v>
      </c>
      <c r="H26" s="47"/>
    </row>
    <row r="27" spans="3:8" s="3" customFormat="1" ht="12.75">
      <c r="C27" s="61" t="s">
        <v>20</v>
      </c>
      <c r="D27" s="45" t="s">
        <v>68</v>
      </c>
      <c r="E27" s="45" t="s">
        <v>69</v>
      </c>
      <c r="F27" s="45" t="s">
        <v>70</v>
      </c>
      <c r="G27" s="45" t="s">
        <v>71</v>
      </c>
      <c r="H27" s="8"/>
    </row>
    <row r="28" spans="3:8" s="3" customFormat="1" ht="23.25">
      <c r="C28" s="58" t="s">
        <v>7</v>
      </c>
      <c r="D28" s="17">
        <v>432</v>
      </c>
      <c r="E28" s="12">
        <v>1128</v>
      </c>
      <c r="F28" s="12">
        <v>1770</v>
      </c>
      <c r="G28" s="12">
        <v>2764</v>
      </c>
      <c r="H28" s="13"/>
    </row>
    <row r="29" spans="3:8" s="3" customFormat="1" ht="23.25">
      <c r="C29" s="64" t="s">
        <v>8</v>
      </c>
      <c r="D29" s="25">
        <f>ROUND(D28/D18,3)</f>
        <v>0.018</v>
      </c>
      <c r="E29" s="25">
        <f>ROUND(E28/E18,3)</f>
        <v>0.024</v>
      </c>
      <c r="F29" s="25">
        <f>ROUND(F28/F18,3)</f>
        <v>0.025</v>
      </c>
      <c r="G29" s="25">
        <f>ROUND(G28/G18,3)</f>
        <v>0.028</v>
      </c>
      <c r="H29" s="20"/>
    </row>
    <row r="30" spans="3:8" s="3" customFormat="1" ht="23.25">
      <c r="C30" s="63" t="s">
        <v>9</v>
      </c>
      <c r="D30" s="21">
        <v>837</v>
      </c>
      <c r="E30" s="21">
        <v>1870</v>
      </c>
      <c r="F30" s="21">
        <v>3028</v>
      </c>
      <c r="G30" s="12">
        <v>3760</v>
      </c>
      <c r="H30" s="13"/>
    </row>
    <row r="31" spans="3:8" s="3" customFormat="1" ht="23.25">
      <c r="C31" s="66" t="s">
        <v>8</v>
      </c>
      <c r="D31" s="26">
        <f>ROUND(D30/D20,3)</f>
        <v>0.16</v>
      </c>
      <c r="E31" s="37">
        <f>ROUND(E30/E20,3)</f>
        <v>0.157</v>
      </c>
      <c r="F31" s="37">
        <f>ROUND(F30/F20,3)</f>
        <v>0.16</v>
      </c>
      <c r="G31" s="37">
        <f>ROUND(G30/G20,3)</f>
        <v>0.144</v>
      </c>
      <c r="H31" s="27"/>
    </row>
    <row r="32" spans="3:8" s="3" customFormat="1" ht="23.25">
      <c r="C32" s="67" t="s">
        <v>24</v>
      </c>
      <c r="D32" s="28">
        <f>SUM(D28,D30)</f>
        <v>1269</v>
      </c>
      <c r="E32" s="28">
        <f>SUM(E28,E30)</f>
        <v>2998</v>
      </c>
      <c r="F32" s="28">
        <f>SUM(F28,F30)</f>
        <v>4798</v>
      </c>
      <c r="G32" s="28">
        <f>SUM(G28,G30)</f>
        <v>6524</v>
      </c>
      <c r="H32" s="29"/>
    </row>
    <row r="33" spans="3:8" s="3" customFormat="1" ht="23.25">
      <c r="C33" s="68" t="s">
        <v>8</v>
      </c>
      <c r="D33" s="30">
        <f>ROUND(D32/D22,3)</f>
        <v>0.043</v>
      </c>
      <c r="E33" s="30">
        <f>ROUND(E32/E22,3)</f>
        <v>0.05</v>
      </c>
      <c r="F33" s="30">
        <f>ROUND(F32/F22,3)</f>
        <v>0.053</v>
      </c>
      <c r="G33" s="31">
        <f>ROUND(G32/G22,3)</f>
        <v>0.052</v>
      </c>
      <c r="H33" s="27"/>
    </row>
    <row r="34" spans="2:7" ht="12.75">
      <c r="B34" s="3"/>
      <c r="C34" s="4"/>
      <c r="D34" s="4"/>
      <c r="E34" s="4"/>
      <c r="F34" s="4"/>
      <c r="G34" s="4"/>
    </row>
    <row r="35" spans="2:7" ht="12.75">
      <c r="B35" s="3"/>
      <c r="C35" s="4"/>
      <c r="D35" s="4"/>
      <c r="E35" s="4"/>
      <c r="F35" s="4"/>
      <c r="G35" s="33"/>
    </row>
    <row r="36" ht="12.75">
      <c r="D36" s="8"/>
    </row>
    <row r="37" spans="4:7" ht="12.75">
      <c r="D37" s="11"/>
      <c r="E37" s="11"/>
      <c r="F37" s="11"/>
      <c r="G37" s="11"/>
    </row>
    <row r="38" spans="4:7" ht="12.75">
      <c r="D38" s="11"/>
      <c r="E38" s="11"/>
      <c r="F38" s="11"/>
      <c r="G38" s="11"/>
    </row>
    <row r="39" ht="12.75">
      <c r="D39" s="8"/>
    </row>
    <row r="40" ht="12.75">
      <c r="D40" s="8"/>
    </row>
    <row r="41" ht="12.75">
      <c r="D41" s="8"/>
    </row>
  </sheetData>
  <printOptions/>
  <pageMargins left="0.26" right="0.26" top="0.59" bottom="0.39" header="1.71" footer="1.78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3"/>
  <sheetViews>
    <sheetView showGridLines="0" workbookViewId="0" topLeftCell="A1">
      <selection activeCell="A1" sqref="A1"/>
    </sheetView>
  </sheetViews>
  <sheetFormatPr defaultColWidth="9.33203125" defaultRowHeight="11.25"/>
  <cols>
    <col min="1" max="1" width="3" style="1" customWidth="1"/>
    <col min="2" max="2" width="4.83203125" style="1" customWidth="1"/>
    <col min="3" max="3" width="44.66015625" style="10" customWidth="1"/>
    <col min="4" max="7" width="16.5" style="10" customWidth="1"/>
    <col min="8" max="8" width="2.66015625" style="10" customWidth="1"/>
    <col min="9" max="12" width="16.5" style="10" customWidth="1"/>
    <col min="13" max="18" width="9.33203125" style="48" customWidth="1"/>
    <col min="19" max="16384" width="9.33203125" style="1" customWidth="1"/>
  </cols>
  <sheetData>
    <row r="1" spans="4:12" ht="12.75">
      <c r="D1" s="9"/>
      <c r="E1" s="9"/>
      <c r="F1" s="9"/>
      <c r="G1" s="9"/>
      <c r="I1" s="9"/>
      <c r="J1" s="9"/>
      <c r="K1" s="9"/>
      <c r="L1" s="9"/>
    </row>
    <row r="2" spans="3:12" ht="17.25">
      <c r="C2" s="54" t="s">
        <v>108</v>
      </c>
      <c r="D2" s="5"/>
      <c r="E2" s="6"/>
      <c r="F2" s="6"/>
      <c r="G2" s="6"/>
      <c r="I2" s="5"/>
      <c r="J2" s="6"/>
      <c r="K2" s="6"/>
      <c r="L2" s="6"/>
    </row>
    <row r="3" spans="3:12" ht="12.75">
      <c r="C3" s="55" t="s">
        <v>34</v>
      </c>
      <c r="D3" s="7" t="s">
        <v>102</v>
      </c>
      <c r="E3" s="7"/>
      <c r="F3" s="7"/>
      <c r="G3" s="7"/>
      <c r="I3" s="7" t="s">
        <v>103</v>
      </c>
      <c r="J3" s="7"/>
      <c r="K3" s="7"/>
      <c r="L3" s="7"/>
    </row>
    <row r="4" spans="3:18" s="35" customFormat="1" ht="12.75">
      <c r="C4" s="69"/>
      <c r="D4" s="52" t="s">
        <v>46</v>
      </c>
      <c r="E4" s="52" t="s">
        <v>45</v>
      </c>
      <c r="F4" s="52" t="s">
        <v>48</v>
      </c>
      <c r="G4" s="52" t="s">
        <v>27</v>
      </c>
      <c r="H4" s="8"/>
      <c r="I4" s="52" t="s">
        <v>46</v>
      </c>
      <c r="J4" s="52" t="s">
        <v>45</v>
      </c>
      <c r="K4" s="52" t="s">
        <v>48</v>
      </c>
      <c r="L4" s="52" t="s">
        <v>27</v>
      </c>
      <c r="M4" s="34"/>
      <c r="N4" s="51"/>
      <c r="O4" s="51"/>
      <c r="P4" s="51"/>
      <c r="Q4" s="51"/>
      <c r="R4" s="49"/>
    </row>
    <row r="5" spans="3:18" s="35" customFormat="1" ht="12.75">
      <c r="C5" s="61" t="s">
        <v>29</v>
      </c>
      <c r="D5" s="45" t="s">
        <v>60</v>
      </c>
      <c r="E5" s="45" t="s">
        <v>61</v>
      </c>
      <c r="F5" s="45" t="s">
        <v>62</v>
      </c>
      <c r="G5" s="45" t="s">
        <v>63</v>
      </c>
      <c r="H5" s="8"/>
      <c r="I5" s="45" t="s">
        <v>64</v>
      </c>
      <c r="J5" s="45" t="s">
        <v>65</v>
      </c>
      <c r="K5" s="45" t="s">
        <v>66</v>
      </c>
      <c r="L5" s="45" t="s">
        <v>67</v>
      </c>
      <c r="M5" s="34"/>
      <c r="N5" s="51"/>
      <c r="O5" s="51"/>
      <c r="P5" s="51"/>
      <c r="Q5" s="51"/>
      <c r="R5" s="49"/>
    </row>
    <row r="6" spans="3:18" s="35" customFormat="1" ht="24" customHeight="1">
      <c r="C6" s="57" t="s">
        <v>12</v>
      </c>
      <c r="D6" s="12">
        <v>28853</v>
      </c>
      <c r="E6" s="12">
        <v>59664</v>
      </c>
      <c r="F6" s="12">
        <v>94267</v>
      </c>
      <c r="G6" s="12">
        <v>130253</v>
      </c>
      <c r="H6" s="13"/>
      <c r="I6" s="12">
        <v>30188</v>
      </c>
      <c r="J6" s="12">
        <v>60210</v>
      </c>
      <c r="K6" s="12">
        <v>94306</v>
      </c>
      <c r="L6" s="12">
        <v>129028</v>
      </c>
      <c r="M6" s="49"/>
      <c r="N6" s="49"/>
      <c r="O6" s="49"/>
      <c r="P6" s="49"/>
      <c r="Q6" s="49"/>
      <c r="R6" s="49"/>
    </row>
    <row r="7" spans="3:18" s="35" customFormat="1" ht="24" customHeight="1">
      <c r="C7" s="58" t="s">
        <v>13</v>
      </c>
      <c r="D7" s="12">
        <v>1193</v>
      </c>
      <c r="E7" s="12">
        <v>2331</v>
      </c>
      <c r="F7" s="12">
        <v>4371</v>
      </c>
      <c r="G7" s="12">
        <v>5605</v>
      </c>
      <c r="H7" s="13"/>
      <c r="I7" s="12">
        <v>1459</v>
      </c>
      <c r="J7" s="12">
        <v>2964</v>
      </c>
      <c r="K7" s="12">
        <v>4527</v>
      </c>
      <c r="L7" s="12">
        <v>5741</v>
      </c>
      <c r="M7" s="49"/>
      <c r="N7" s="49"/>
      <c r="O7" s="49"/>
      <c r="P7" s="49"/>
      <c r="Q7" s="49"/>
      <c r="R7" s="49"/>
    </row>
    <row r="8" spans="3:18" s="35" customFormat="1" ht="24" customHeight="1">
      <c r="C8" s="58" t="s">
        <v>14</v>
      </c>
      <c r="D8" s="12">
        <v>1205</v>
      </c>
      <c r="E8" s="12">
        <v>2296</v>
      </c>
      <c r="F8" s="12">
        <v>4380</v>
      </c>
      <c r="G8" s="12">
        <v>5641</v>
      </c>
      <c r="H8" s="13"/>
      <c r="I8" s="12">
        <v>1489</v>
      </c>
      <c r="J8" s="12">
        <v>3041</v>
      </c>
      <c r="K8" s="12">
        <v>4686</v>
      </c>
      <c r="L8" s="12">
        <v>5845</v>
      </c>
      <c r="M8" s="49"/>
      <c r="N8" s="49"/>
      <c r="O8" s="49"/>
      <c r="P8" s="49"/>
      <c r="Q8" s="49"/>
      <c r="R8" s="49"/>
    </row>
    <row r="9" spans="3:18" s="35" customFormat="1" ht="24" customHeight="1">
      <c r="C9" s="58" t="s">
        <v>15</v>
      </c>
      <c r="D9" s="12">
        <v>827</v>
      </c>
      <c r="E9" s="12">
        <v>1313</v>
      </c>
      <c r="F9" s="12">
        <v>2464</v>
      </c>
      <c r="G9" s="12">
        <v>3222</v>
      </c>
      <c r="H9" s="13"/>
      <c r="I9" s="12">
        <v>856</v>
      </c>
      <c r="J9" s="12">
        <v>1746</v>
      </c>
      <c r="K9" s="12">
        <v>2692</v>
      </c>
      <c r="L9" s="12">
        <v>3389</v>
      </c>
      <c r="M9" s="49"/>
      <c r="N9" s="49"/>
      <c r="O9" s="49"/>
      <c r="P9" s="49"/>
      <c r="Q9" s="49"/>
      <c r="R9" s="49"/>
    </row>
    <row r="10" spans="3:18" s="35" customFormat="1" ht="24" customHeight="1">
      <c r="C10" s="58" t="s">
        <v>16</v>
      </c>
      <c r="D10" s="12">
        <v>24479</v>
      </c>
      <c r="E10" s="12">
        <v>24988</v>
      </c>
      <c r="F10" s="12">
        <v>25824</v>
      </c>
      <c r="G10" s="12">
        <v>26573</v>
      </c>
      <c r="H10" s="13"/>
      <c r="I10" s="12">
        <v>27093</v>
      </c>
      <c r="J10" s="12">
        <v>28022</v>
      </c>
      <c r="K10" s="12">
        <v>28550</v>
      </c>
      <c r="L10" s="12">
        <v>29056</v>
      </c>
      <c r="M10" s="49"/>
      <c r="N10" s="49"/>
      <c r="O10" s="49"/>
      <c r="P10" s="49"/>
      <c r="Q10" s="49"/>
      <c r="R10" s="49"/>
    </row>
    <row r="11" spans="3:18" s="35" customFormat="1" ht="24" customHeight="1">
      <c r="C11" s="58" t="s">
        <v>17</v>
      </c>
      <c r="D11" s="12">
        <v>51239</v>
      </c>
      <c r="E11" s="12">
        <v>51566</v>
      </c>
      <c r="F11" s="12">
        <v>59178</v>
      </c>
      <c r="G11" s="12">
        <v>61832</v>
      </c>
      <c r="H11" s="13"/>
      <c r="I11" s="12">
        <v>53848</v>
      </c>
      <c r="J11" s="12">
        <v>52258</v>
      </c>
      <c r="K11" s="12">
        <v>58926</v>
      </c>
      <c r="L11" s="12">
        <v>58638</v>
      </c>
      <c r="M11" s="49"/>
      <c r="N11" s="49"/>
      <c r="O11" s="49"/>
      <c r="P11" s="49"/>
      <c r="Q11" s="49"/>
      <c r="R11" s="49"/>
    </row>
    <row r="12" spans="3:18" s="35" customFormat="1" ht="24" customHeight="1">
      <c r="C12" s="59" t="s">
        <v>18</v>
      </c>
      <c r="D12" s="15">
        <v>56.94</v>
      </c>
      <c r="E12" s="15">
        <v>90.39</v>
      </c>
      <c r="F12" s="15">
        <v>169.62</v>
      </c>
      <c r="G12" s="15">
        <v>221.76</v>
      </c>
      <c r="H12" s="13"/>
      <c r="I12" s="15">
        <v>58.91</v>
      </c>
      <c r="J12" s="15">
        <v>120.19</v>
      </c>
      <c r="K12" s="15">
        <v>185.27</v>
      </c>
      <c r="L12" s="15">
        <v>233.26</v>
      </c>
      <c r="M12" s="49"/>
      <c r="N12" s="49"/>
      <c r="O12" s="49"/>
      <c r="P12" s="49"/>
      <c r="Q12" s="49"/>
      <c r="R12" s="49"/>
    </row>
    <row r="13" spans="3:18" s="35" customFormat="1" ht="17.25" customHeight="1">
      <c r="C13" s="47"/>
      <c r="D13" s="16"/>
      <c r="E13" s="16"/>
      <c r="F13" s="16"/>
      <c r="G13" s="16"/>
      <c r="H13" s="8"/>
      <c r="I13" s="16"/>
      <c r="J13" s="16"/>
      <c r="K13" s="16"/>
      <c r="L13" s="16"/>
      <c r="M13" s="49"/>
      <c r="N13" s="49"/>
      <c r="O13" s="49"/>
      <c r="P13" s="49"/>
      <c r="Q13" s="49"/>
      <c r="R13" s="49"/>
    </row>
    <row r="14" spans="3:18" s="35" customFormat="1" ht="17.25">
      <c r="C14" s="54" t="s">
        <v>3</v>
      </c>
      <c r="D14" s="5"/>
      <c r="E14" s="6"/>
      <c r="F14" s="6"/>
      <c r="G14" s="6"/>
      <c r="H14" s="10"/>
      <c r="I14" s="5"/>
      <c r="J14" s="6"/>
      <c r="K14" s="6"/>
      <c r="L14" s="6"/>
      <c r="M14" s="49"/>
      <c r="N14" s="49"/>
      <c r="O14" s="49"/>
      <c r="P14" s="49"/>
      <c r="Q14" s="49"/>
      <c r="R14" s="49"/>
    </row>
    <row r="15" spans="3:18" s="35" customFormat="1" ht="12.75">
      <c r="C15" s="55" t="s">
        <v>36</v>
      </c>
      <c r="D15" s="7" t="s">
        <v>102</v>
      </c>
      <c r="E15" s="7"/>
      <c r="F15" s="7"/>
      <c r="G15" s="7"/>
      <c r="H15" s="10"/>
      <c r="I15" s="7" t="s">
        <v>103</v>
      </c>
      <c r="J15" s="7"/>
      <c r="K15" s="7"/>
      <c r="L15" s="7"/>
      <c r="M15" s="49"/>
      <c r="N15" s="49"/>
      <c r="O15" s="49"/>
      <c r="P15" s="49"/>
      <c r="Q15" s="49"/>
      <c r="R15" s="49"/>
    </row>
    <row r="16" spans="3:18" s="35" customFormat="1" ht="12.75">
      <c r="C16" s="69"/>
      <c r="D16" s="52" t="s">
        <v>46</v>
      </c>
      <c r="E16" s="52" t="s">
        <v>45</v>
      </c>
      <c r="F16" s="52" t="s">
        <v>48</v>
      </c>
      <c r="G16" s="52" t="s">
        <v>27</v>
      </c>
      <c r="H16" s="8"/>
      <c r="I16" s="52" t="s">
        <v>46</v>
      </c>
      <c r="J16" s="52" t="s">
        <v>45</v>
      </c>
      <c r="K16" s="52" t="s">
        <v>48</v>
      </c>
      <c r="L16" s="52" t="s">
        <v>27</v>
      </c>
      <c r="M16" s="34"/>
      <c r="N16" s="51"/>
      <c r="O16" s="51"/>
      <c r="P16" s="51"/>
      <c r="Q16" s="51"/>
      <c r="R16" s="49"/>
    </row>
    <row r="17" spans="3:18" s="35" customFormat="1" ht="12.75">
      <c r="C17" s="61" t="s">
        <v>29</v>
      </c>
      <c r="D17" s="45" t="s">
        <v>60</v>
      </c>
      <c r="E17" s="45" t="s">
        <v>61</v>
      </c>
      <c r="F17" s="45" t="s">
        <v>62</v>
      </c>
      <c r="G17" s="45" t="s">
        <v>63</v>
      </c>
      <c r="H17" s="8"/>
      <c r="I17" s="45" t="s">
        <v>64</v>
      </c>
      <c r="J17" s="45" t="s">
        <v>65</v>
      </c>
      <c r="K17" s="45" t="s">
        <v>66</v>
      </c>
      <c r="L17" s="45" t="s">
        <v>67</v>
      </c>
      <c r="M17" s="34"/>
      <c r="N17" s="51"/>
      <c r="O17" s="51"/>
      <c r="P17" s="51"/>
      <c r="Q17" s="51"/>
      <c r="R17" s="49"/>
    </row>
    <row r="18" spans="3:18" s="35" customFormat="1" ht="24">
      <c r="C18" s="57" t="s">
        <v>21</v>
      </c>
      <c r="D18" s="17">
        <v>23139</v>
      </c>
      <c r="E18" s="12">
        <v>47342</v>
      </c>
      <c r="F18" s="12">
        <v>75598</v>
      </c>
      <c r="G18" s="12">
        <v>104762</v>
      </c>
      <c r="H18" s="13"/>
      <c r="I18" s="17">
        <v>25224</v>
      </c>
      <c r="J18" s="12">
        <v>49918</v>
      </c>
      <c r="K18" s="12">
        <v>78315</v>
      </c>
      <c r="L18" s="12">
        <v>108168</v>
      </c>
      <c r="M18" s="49"/>
      <c r="N18" s="49"/>
      <c r="O18" s="49"/>
      <c r="P18" s="49"/>
      <c r="Q18" s="49"/>
      <c r="R18" s="49"/>
    </row>
    <row r="19" spans="3:18" s="35" customFormat="1" ht="23.25">
      <c r="C19" s="62" t="s">
        <v>4</v>
      </c>
      <c r="D19" s="18">
        <f>ROUND(D18/D22,2)</f>
        <v>0.8</v>
      </c>
      <c r="E19" s="19">
        <f>ROUND(E18/E22,2)</f>
        <v>0.79</v>
      </c>
      <c r="F19" s="19">
        <f>ROUND(F18/F22,2)</f>
        <v>0.8</v>
      </c>
      <c r="G19" s="19">
        <f>ROUND(G18/G22,2)</f>
        <v>0.8</v>
      </c>
      <c r="H19" s="20"/>
      <c r="I19" s="18">
        <f>ROUND(I18/I22,2)</f>
        <v>0.84</v>
      </c>
      <c r="J19" s="19">
        <f>ROUND(J18/J22,2)</f>
        <v>0.83</v>
      </c>
      <c r="K19" s="19">
        <f>ROUND(K18/K22,2)</f>
        <v>0.83</v>
      </c>
      <c r="L19" s="19">
        <f>ROUND(L18/L22,2)</f>
        <v>0.84</v>
      </c>
      <c r="M19" s="49"/>
      <c r="N19" s="49"/>
      <c r="O19" s="49"/>
      <c r="P19" s="49"/>
      <c r="Q19" s="49"/>
      <c r="R19" s="49"/>
    </row>
    <row r="20" spans="3:18" s="35" customFormat="1" ht="23.25">
      <c r="C20" s="70" t="s">
        <v>32</v>
      </c>
      <c r="D20" s="21">
        <v>5714</v>
      </c>
      <c r="E20" s="21">
        <v>12322</v>
      </c>
      <c r="F20" s="21">
        <v>18669</v>
      </c>
      <c r="G20" s="12">
        <v>25491</v>
      </c>
      <c r="H20" s="13"/>
      <c r="I20" s="21">
        <v>4964</v>
      </c>
      <c r="J20" s="21">
        <v>10292</v>
      </c>
      <c r="K20" s="21">
        <v>15991</v>
      </c>
      <c r="L20" s="12">
        <v>20860</v>
      </c>
      <c r="M20" s="49"/>
      <c r="N20" s="49"/>
      <c r="O20" s="49"/>
      <c r="P20" s="49"/>
      <c r="Q20" s="49"/>
      <c r="R20" s="49"/>
    </row>
    <row r="21" spans="3:18" s="35" customFormat="1" ht="23.25">
      <c r="C21" s="64" t="s">
        <v>4</v>
      </c>
      <c r="D21" s="22">
        <f>ROUND(D20/D22,2)</f>
        <v>0.2</v>
      </c>
      <c r="E21" s="36">
        <f>ROUND(E20/E22,2)</f>
        <v>0.21</v>
      </c>
      <c r="F21" s="36">
        <f>ROUND(F20/F22,2)</f>
        <v>0.2</v>
      </c>
      <c r="G21" s="36">
        <f>ROUND(G20/G22,2)</f>
        <v>0.2</v>
      </c>
      <c r="H21" s="20"/>
      <c r="I21" s="22">
        <f>ROUND(I20/I22,2)</f>
        <v>0.16</v>
      </c>
      <c r="J21" s="36">
        <f>ROUND(J20/J22,2)</f>
        <v>0.17</v>
      </c>
      <c r="K21" s="36">
        <f>ROUND(K20/K22,2)</f>
        <v>0.17</v>
      </c>
      <c r="L21" s="36">
        <f>ROUND(L20/L22,2)</f>
        <v>0.16</v>
      </c>
      <c r="M21" s="49"/>
      <c r="N21" s="49"/>
      <c r="O21" s="49"/>
      <c r="P21" s="49"/>
      <c r="Q21" s="49"/>
      <c r="R21" s="49"/>
    </row>
    <row r="22" spans="3:18" s="35" customFormat="1" ht="23.25">
      <c r="C22" s="65" t="s">
        <v>22</v>
      </c>
      <c r="D22" s="23">
        <v>28853</v>
      </c>
      <c r="E22" s="23">
        <f>SUM(E18,E20)</f>
        <v>59664</v>
      </c>
      <c r="F22" s="23">
        <f>SUM(F18,F20)</f>
        <v>94267</v>
      </c>
      <c r="G22" s="23">
        <f>SUM(G18,G20)</f>
        <v>130253</v>
      </c>
      <c r="H22" s="13"/>
      <c r="I22" s="23">
        <f>SUM(I18,I20)</f>
        <v>30188</v>
      </c>
      <c r="J22" s="23">
        <f>SUM(J18,J20)</f>
        <v>60210</v>
      </c>
      <c r="K22" s="23">
        <f>SUM(K18,K20)</f>
        <v>94306</v>
      </c>
      <c r="L22" s="23">
        <f>SUM(L18,L20)</f>
        <v>129028</v>
      </c>
      <c r="M22" s="49"/>
      <c r="N22" s="49"/>
      <c r="O22" s="49"/>
      <c r="P22" s="49"/>
      <c r="Q22" s="49"/>
      <c r="R22" s="49"/>
    </row>
    <row r="23" spans="3:12" ht="17.25" customHeight="1">
      <c r="C23" s="32"/>
      <c r="D23" s="24"/>
      <c r="E23" s="24"/>
      <c r="F23" s="24"/>
      <c r="G23" s="24"/>
      <c r="I23" s="24"/>
      <c r="J23" s="24"/>
      <c r="K23" s="24"/>
      <c r="L23" s="24"/>
    </row>
    <row r="24" spans="3:18" s="35" customFormat="1" ht="17.25">
      <c r="C24" s="54" t="s">
        <v>6</v>
      </c>
      <c r="D24" s="5"/>
      <c r="E24" s="6"/>
      <c r="F24" s="6"/>
      <c r="G24" s="6"/>
      <c r="H24" s="10"/>
      <c r="I24" s="5"/>
      <c r="J24" s="6"/>
      <c r="K24" s="6"/>
      <c r="L24" s="6"/>
      <c r="M24" s="49"/>
      <c r="N24" s="49"/>
      <c r="O24" s="49"/>
      <c r="P24" s="49"/>
      <c r="Q24" s="49"/>
      <c r="R24" s="49"/>
    </row>
    <row r="25" spans="3:18" s="35" customFormat="1" ht="12.75">
      <c r="C25" s="55" t="s">
        <v>38</v>
      </c>
      <c r="D25" s="7" t="s">
        <v>102</v>
      </c>
      <c r="E25" s="7"/>
      <c r="F25" s="7"/>
      <c r="G25" s="7"/>
      <c r="H25" s="10"/>
      <c r="I25" s="7" t="s">
        <v>103</v>
      </c>
      <c r="J25" s="7"/>
      <c r="K25" s="7"/>
      <c r="L25" s="7"/>
      <c r="M25" s="49"/>
      <c r="N25" s="49"/>
      <c r="O25" s="49"/>
      <c r="P25" s="49"/>
      <c r="Q25" s="49"/>
      <c r="R25" s="49"/>
    </row>
    <row r="26" spans="3:18" s="35" customFormat="1" ht="12.75">
      <c r="C26" s="69"/>
      <c r="D26" s="52" t="s">
        <v>46</v>
      </c>
      <c r="E26" s="52" t="s">
        <v>45</v>
      </c>
      <c r="F26" s="52" t="s">
        <v>48</v>
      </c>
      <c r="G26" s="52" t="s">
        <v>27</v>
      </c>
      <c r="H26" s="8"/>
      <c r="I26" s="52" t="s">
        <v>46</v>
      </c>
      <c r="J26" s="52" t="s">
        <v>45</v>
      </c>
      <c r="K26" s="52" t="s">
        <v>48</v>
      </c>
      <c r="L26" s="52" t="s">
        <v>27</v>
      </c>
      <c r="M26" s="34"/>
      <c r="N26" s="51"/>
      <c r="O26" s="51"/>
      <c r="P26" s="51"/>
      <c r="Q26" s="51"/>
      <c r="R26" s="49"/>
    </row>
    <row r="27" spans="3:18" s="35" customFormat="1" ht="12.75">
      <c r="C27" s="61" t="s">
        <v>29</v>
      </c>
      <c r="D27" s="45" t="s">
        <v>60</v>
      </c>
      <c r="E27" s="45" t="s">
        <v>61</v>
      </c>
      <c r="F27" s="45" t="s">
        <v>62</v>
      </c>
      <c r="G27" s="45" t="s">
        <v>63</v>
      </c>
      <c r="H27" s="8"/>
      <c r="I27" s="45" t="s">
        <v>64</v>
      </c>
      <c r="J27" s="45" t="s">
        <v>65</v>
      </c>
      <c r="K27" s="45" t="s">
        <v>66</v>
      </c>
      <c r="L27" s="45" t="s">
        <v>67</v>
      </c>
      <c r="M27" s="34"/>
      <c r="N27" s="51"/>
      <c r="O27" s="51"/>
      <c r="P27" s="51"/>
      <c r="Q27" s="51"/>
      <c r="R27" s="49"/>
    </row>
    <row r="28" spans="3:18" s="35" customFormat="1" ht="24">
      <c r="C28" s="57" t="s">
        <v>21</v>
      </c>
      <c r="D28" s="17">
        <v>724</v>
      </c>
      <c r="E28" s="12">
        <v>869</v>
      </c>
      <c r="F28" s="12">
        <v>1587</v>
      </c>
      <c r="G28" s="12">
        <v>2230</v>
      </c>
      <c r="H28" s="13"/>
      <c r="I28" s="17">
        <v>288</v>
      </c>
      <c r="J28" s="12">
        <v>871</v>
      </c>
      <c r="K28" s="12">
        <v>1060</v>
      </c>
      <c r="L28" s="12">
        <v>1484</v>
      </c>
      <c r="M28" s="49"/>
      <c r="N28" s="49"/>
      <c r="O28" s="49"/>
      <c r="P28" s="49"/>
      <c r="Q28" s="49"/>
      <c r="R28" s="49"/>
    </row>
    <row r="29" spans="3:18" s="35" customFormat="1" ht="23.25">
      <c r="C29" s="64" t="s">
        <v>8</v>
      </c>
      <c r="D29" s="25">
        <v>0.031</v>
      </c>
      <c r="E29" s="25">
        <v>0.018</v>
      </c>
      <c r="F29" s="25">
        <v>0.021</v>
      </c>
      <c r="G29" s="25">
        <v>0.021</v>
      </c>
      <c r="H29" s="20"/>
      <c r="I29" s="25">
        <v>0.011</v>
      </c>
      <c r="J29" s="25">
        <v>0.017</v>
      </c>
      <c r="K29" s="25">
        <v>0.014</v>
      </c>
      <c r="L29" s="25">
        <v>0.014</v>
      </c>
      <c r="M29" s="49"/>
      <c r="N29" s="49"/>
      <c r="O29" s="49"/>
      <c r="P29" s="49"/>
      <c r="Q29" s="49"/>
      <c r="R29" s="49"/>
    </row>
    <row r="30" spans="3:18" s="35" customFormat="1" ht="23.25">
      <c r="C30" s="70" t="s">
        <v>32</v>
      </c>
      <c r="D30" s="21">
        <v>469</v>
      </c>
      <c r="E30" s="21">
        <v>1462</v>
      </c>
      <c r="F30" s="21">
        <v>2784</v>
      </c>
      <c r="G30" s="12">
        <v>3375</v>
      </c>
      <c r="H30" s="13"/>
      <c r="I30" s="21">
        <v>1171</v>
      </c>
      <c r="J30" s="21">
        <v>2093</v>
      </c>
      <c r="K30" s="21">
        <v>3467</v>
      </c>
      <c r="L30" s="12">
        <v>4257</v>
      </c>
      <c r="M30" s="49"/>
      <c r="N30" s="49"/>
      <c r="O30" s="49"/>
      <c r="P30" s="49"/>
      <c r="Q30" s="49"/>
      <c r="R30" s="49"/>
    </row>
    <row r="31" spans="3:18" s="35" customFormat="1" ht="23.25">
      <c r="C31" s="64" t="s">
        <v>8</v>
      </c>
      <c r="D31" s="26">
        <v>0.082</v>
      </c>
      <c r="E31" s="37">
        <v>0.119</v>
      </c>
      <c r="F31" s="37">
        <v>0.149</v>
      </c>
      <c r="G31" s="37">
        <v>0.132</v>
      </c>
      <c r="H31" s="20"/>
      <c r="I31" s="26">
        <v>0.236</v>
      </c>
      <c r="J31" s="37">
        <v>0.203</v>
      </c>
      <c r="K31" s="37">
        <v>0.217</v>
      </c>
      <c r="L31" s="37">
        <v>0.204</v>
      </c>
      <c r="M31" s="49"/>
      <c r="N31" s="49"/>
      <c r="O31" s="49"/>
      <c r="P31" s="49"/>
      <c r="Q31" s="49"/>
      <c r="R31" s="49"/>
    </row>
    <row r="32" spans="3:18" s="35" customFormat="1" ht="23.25">
      <c r="C32" s="67" t="s">
        <v>24</v>
      </c>
      <c r="D32" s="28">
        <f>SUM(D28,D30)</f>
        <v>1193</v>
      </c>
      <c r="E32" s="28">
        <f>SUM(E28,E30)</f>
        <v>2331</v>
      </c>
      <c r="F32" s="28">
        <f>SUM(F28,F30)</f>
        <v>4371</v>
      </c>
      <c r="G32" s="28">
        <f>SUM(G28,G30)</f>
        <v>5605</v>
      </c>
      <c r="H32" s="29"/>
      <c r="I32" s="28">
        <f>SUM(I28,I30)</f>
        <v>1459</v>
      </c>
      <c r="J32" s="28">
        <f>SUM(J28,J30)</f>
        <v>2964</v>
      </c>
      <c r="K32" s="28">
        <f>SUM(K28,K30)</f>
        <v>4527</v>
      </c>
      <c r="L32" s="28">
        <f>SUM(L28,L30)</f>
        <v>5741</v>
      </c>
      <c r="M32" s="49"/>
      <c r="N32" s="49"/>
      <c r="O32" s="49"/>
      <c r="P32" s="49"/>
      <c r="Q32" s="49"/>
      <c r="R32" s="49"/>
    </row>
    <row r="33" spans="3:18" s="35" customFormat="1" ht="23.25">
      <c r="C33" s="68" t="s">
        <v>8</v>
      </c>
      <c r="D33" s="30">
        <v>0.041</v>
      </c>
      <c r="E33" s="30">
        <v>0.039</v>
      </c>
      <c r="F33" s="30">
        <v>0.046</v>
      </c>
      <c r="G33" s="31">
        <v>0.043</v>
      </c>
      <c r="H33" s="27"/>
      <c r="I33" s="30">
        <v>0.048</v>
      </c>
      <c r="J33" s="30">
        <v>0.049</v>
      </c>
      <c r="K33" s="30">
        <v>0.048</v>
      </c>
      <c r="L33" s="31">
        <v>0.044</v>
      </c>
      <c r="M33" s="49"/>
      <c r="N33" s="49"/>
      <c r="O33" s="49"/>
      <c r="P33" s="49"/>
      <c r="Q33" s="49"/>
      <c r="R33" s="49"/>
    </row>
    <row r="34" spans="3:12" ht="17.25" customHeight="1">
      <c r="C34" s="32"/>
      <c r="D34" s="24"/>
      <c r="E34" s="24"/>
      <c r="F34" s="24"/>
      <c r="G34" s="24"/>
      <c r="H34" s="32"/>
      <c r="I34" s="24"/>
      <c r="J34" s="24"/>
      <c r="K34" s="24"/>
      <c r="L34" s="24"/>
    </row>
    <row r="36" spans="2:9" ht="12.75">
      <c r="B36" s="35"/>
      <c r="C36" s="8"/>
      <c r="D36" s="8"/>
      <c r="E36" s="8"/>
      <c r="F36" s="8"/>
      <c r="G36" s="8"/>
      <c r="I36" s="8"/>
    </row>
    <row r="37" spans="2:9" ht="12.75">
      <c r="B37" s="35"/>
      <c r="C37" s="8"/>
      <c r="D37" s="8"/>
      <c r="E37" s="8"/>
      <c r="F37" s="8"/>
      <c r="G37" s="33"/>
      <c r="I37" s="8"/>
    </row>
    <row r="38" ht="12.75">
      <c r="D38" s="8"/>
    </row>
    <row r="41" ht="12.75">
      <c r="D41" s="8"/>
    </row>
    <row r="42" ht="12.75">
      <c r="D42" s="8"/>
    </row>
    <row r="43" ht="12.75">
      <c r="D43" s="8"/>
    </row>
  </sheetData>
  <printOptions/>
  <pageMargins left="0.38" right="0.4" top="0.59" bottom="0.39" header="1.71" footer="1.78"/>
  <pageSetup fitToHeight="1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7"/>
  <sheetViews>
    <sheetView showGridLines="0" workbookViewId="0" topLeftCell="A1">
      <selection activeCell="A1" sqref="A1"/>
    </sheetView>
  </sheetViews>
  <sheetFormatPr defaultColWidth="9.33203125" defaultRowHeight="11.25"/>
  <cols>
    <col min="1" max="1" width="3" style="1" customWidth="1"/>
    <col min="2" max="2" width="4.83203125" style="1" customWidth="1"/>
    <col min="3" max="3" width="44.66015625" style="10" customWidth="1"/>
    <col min="4" max="7" width="16.5" style="10" customWidth="1"/>
    <col min="8" max="8" width="2.66015625" style="10" customWidth="1"/>
    <col min="9" max="12" width="16.5" style="10" customWidth="1"/>
    <col min="13" max="13" width="2.66015625" style="10" customWidth="1"/>
    <col min="14" max="17" width="16.5" style="10" customWidth="1"/>
    <col min="18" max="16384" width="9.33203125" style="1" customWidth="1"/>
  </cols>
  <sheetData>
    <row r="1" spans="4:17" ht="12.75">
      <c r="D1" s="9"/>
      <c r="E1" s="9"/>
      <c r="F1" s="9"/>
      <c r="G1" s="9"/>
      <c r="I1" s="9"/>
      <c r="J1" s="9"/>
      <c r="K1" s="9"/>
      <c r="L1" s="9"/>
      <c r="N1" s="9"/>
      <c r="O1" s="9"/>
      <c r="P1" s="9"/>
      <c r="Q1" s="9"/>
    </row>
    <row r="2" spans="3:17" ht="17.25">
      <c r="C2" s="54" t="s">
        <v>108</v>
      </c>
      <c r="D2" s="5"/>
      <c r="E2" s="6"/>
      <c r="F2" s="6"/>
      <c r="G2" s="6"/>
      <c r="I2" s="5"/>
      <c r="J2" s="6"/>
      <c r="K2" s="6"/>
      <c r="L2" s="6"/>
      <c r="N2" s="5"/>
      <c r="O2" s="6"/>
      <c r="P2" s="6"/>
      <c r="Q2" s="6"/>
    </row>
    <row r="3" spans="3:17" ht="12.75">
      <c r="C3" s="55" t="s">
        <v>33</v>
      </c>
      <c r="D3" s="7" t="s">
        <v>99</v>
      </c>
      <c r="E3" s="7"/>
      <c r="F3" s="7"/>
      <c r="G3" s="7"/>
      <c r="I3" s="7" t="s">
        <v>100</v>
      </c>
      <c r="J3" s="7"/>
      <c r="K3" s="7"/>
      <c r="L3" s="7"/>
      <c r="N3" s="7" t="s">
        <v>101</v>
      </c>
      <c r="O3" s="7"/>
      <c r="P3" s="7"/>
      <c r="Q3" s="7"/>
    </row>
    <row r="4" spans="3:17" s="35" customFormat="1" ht="12.75">
      <c r="C4" s="69"/>
      <c r="D4" s="52" t="s">
        <v>46</v>
      </c>
      <c r="E4" s="52" t="s">
        <v>45</v>
      </c>
      <c r="F4" s="52" t="s">
        <v>48</v>
      </c>
      <c r="G4" s="52" t="s">
        <v>27</v>
      </c>
      <c r="H4" s="8"/>
      <c r="I4" s="52" t="s">
        <v>46</v>
      </c>
      <c r="J4" s="52" t="s">
        <v>45</v>
      </c>
      <c r="K4" s="52" t="s">
        <v>48</v>
      </c>
      <c r="L4" s="52" t="s">
        <v>27</v>
      </c>
      <c r="M4" s="8"/>
      <c r="N4" s="52" t="s">
        <v>46</v>
      </c>
      <c r="O4" s="52" t="s">
        <v>45</v>
      </c>
      <c r="P4" s="52" t="s">
        <v>48</v>
      </c>
      <c r="Q4" s="52" t="s">
        <v>27</v>
      </c>
    </row>
    <row r="5" spans="3:17" s="35" customFormat="1" ht="12.75">
      <c r="C5" s="61" t="s">
        <v>29</v>
      </c>
      <c r="D5" s="45" t="s">
        <v>47</v>
      </c>
      <c r="E5" s="45" t="s">
        <v>49</v>
      </c>
      <c r="F5" s="45" t="s">
        <v>50</v>
      </c>
      <c r="G5" s="45" t="s">
        <v>51</v>
      </c>
      <c r="H5" s="8"/>
      <c r="I5" s="45" t="s">
        <v>52</v>
      </c>
      <c r="J5" s="45" t="s">
        <v>53</v>
      </c>
      <c r="K5" s="45" t="s">
        <v>54</v>
      </c>
      <c r="L5" s="45" t="s">
        <v>55</v>
      </c>
      <c r="M5" s="8"/>
      <c r="N5" s="45" t="s">
        <v>56</v>
      </c>
      <c r="O5" s="45" t="s">
        <v>57</v>
      </c>
      <c r="P5" s="45" t="s">
        <v>58</v>
      </c>
      <c r="Q5" s="45" t="s">
        <v>59</v>
      </c>
    </row>
    <row r="6" spans="3:17" s="35" customFormat="1" ht="24" customHeight="1">
      <c r="C6" s="57" t="s">
        <v>12</v>
      </c>
      <c r="D6" s="12">
        <v>31041</v>
      </c>
      <c r="E6" s="12">
        <v>75510</v>
      </c>
      <c r="F6" s="12">
        <v>113747</v>
      </c>
      <c r="G6" s="12">
        <v>149940</v>
      </c>
      <c r="H6" s="13"/>
      <c r="I6" s="12">
        <v>35401</v>
      </c>
      <c r="J6" s="12">
        <v>72625</v>
      </c>
      <c r="K6" s="12">
        <v>105149</v>
      </c>
      <c r="L6" s="12">
        <v>140195</v>
      </c>
      <c r="M6" s="13"/>
      <c r="N6" s="12">
        <v>28916</v>
      </c>
      <c r="O6" s="12">
        <v>59459</v>
      </c>
      <c r="P6" s="12">
        <v>92894</v>
      </c>
      <c r="Q6" s="12">
        <v>127590</v>
      </c>
    </row>
    <row r="7" spans="3:17" s="35" customFormat="1" ht="24" customHeight="1">
      <c r="C7" s="58" t="s">
        <v>13</v>
      </c>
      <c r="D7" s="12">
        <v>1047</v>
      </c>
      <c r="E7" s="12">
        <v>3099</v>
      </c>
      <c r="F7" s="12">
        <v>4709</v>
      </c>
      <c r="G7" s="12">
        <v>5966</v>
      </c>
      <c r="H7" s="13"/>
      <c r="I7" s="12">
        <v>1192</v>
      </c>
      <c r="J7" s="12">
        <v>2776</v>
      </c>
      <c r="K7" s="12">
        <v>3539</v>
      </c>
      <c r="L7" s="12">
        <v>3887</v>
      </c>
      <c r="M7" s="13"/>
      <c r="N7" s="12">
        <v>574</v>
      </c>
      <c r="O7" s="12">
        <v>1439</v>
      </c>
      <c r="P7" s="12">
        <v>2857</v>
      </c>
      <c r="Q7" s="12">
        <v>4189</v>
      </c>
    </row>
    <row r="8" spans="3:17" s="35" customFormat="1" ht="24" customHeight="1">
      <c r="C8" s="58" t="s">
        <v>14</v>
      </c>
      <c r="D8" s="12">
        <v>1051</v>
      </c>
      <c r="E8" s="12">
        <v>3095</v>
      </c>
      <c r="F8" s="12">
        <v>4695</v>
      </c>
      <c r="G8" s="12">
        <v>5944</v>
      </c>
      <c r="H8" s="13"/>
      <c r="I8" s="12">
        <v>1196</v>
      </c>
      <c r="J8" s="12">
        <v>2793</v>
      </c>
      <c r="K8" s="12">
        <v>3495</v>
      </c>
      <c r="L8" s="12">
        <v>3855</v>
      </c>
      <c r="M8" s="13"/>
      <c r="N8" s="12">
        <v>582</v>
      </c>
      <c r="O8" s="12">
        <v>1380</v>
      </c>
      <c r="P8" s="12">
        <v>2783</v>
      </c>
      <c r="Q8" s="12">
        <v>4078</v>
      </c>
    </row>
    <row r="9" spans="3:17" s="35" customFormat="1" ht="24" customHeight="1">
      <c r="C9" s="58" t="s">
        <v>15</v>
      </c>
      <c r="D9" s="12">
        <v>563</v>
      </c>
      <c r="E9" s="12">
        <v>1686</v>
      </c>
      <c r="F9" s="12">
        <v>2567</v>
      </c>
      <c r="G9" s="12">
        <v>3295</v>
      </c>
      <c r="H9" s="13"/>
      <c r="I9" s="12">
        <v>681</v>
      </c>
      <c r="J9" s="12">
        <v>1594</v>
      </c>
      <c r="K9" s="12">
        <v>1985</v>
      </c>
      <c r="L9" s="12">
        <v>2105</v>
      </c>
      <c r="M9" s="13"/>
      <c r="N9" s="12">
        <v>338</v>
      </c>
      <c r="O9" s="12">
        <v>802</v>
      </c>
      <c r="P9" s="12">
        <v>1614</v>
      </c>
      <c r="Q9" s="12">
        <v>2117</v>
      </c>
    </row>
    <row r="10" spans="3:17" s="35" customFormat="1" ht="24" customHeight="1">
      <c r="C10" s="57" t="s">
        <v>115</v>
      </c>
      <c r="D10" s="12">
        <v>18558</v>
      </c>
      <c r="E10" s="12">
        <v>19682</v>
      </c>
      <c r="F10" s="12">
        <v>20344</v>
      </c>
      <c r="G10" s="12">
        <v>21072</v>
      </c>
      <c r="H10" s="13"/>
      <c r="I10" s="12">
        <v>21461</v>
      </c>
      <c r="J10" s="12">
        <v>22374</v>
      </c>
      <c r="K10" s="12">
        <v>22438</v>
      </c>
      <c r="L10" s="12">
        <v>22558</v>
      </c>
      <c r="M10" s="13"/>
      <c r="N10" s="12">
        <v>22568</v>
      </c>
      <c r="O10" s="12">
        <v>23034</v>
      </c>
      <c r="P10" s="12">
        <v>23518</v>
      </c>
      <c r="Q10" s="12">
        <v>23994</v>
      </c>
    </row>
    <row r="11" spans="3:17" s="35" customFormat="1" ht="24" customHeight="1">
      <c r="C11" s="58" t="s">
        <v>17</v>
      </c>
      <c r="D11" s="12">
        <v>46703</v>
      </c>
      <c r="E11" s="12">
        <v>50102</v>
      </c>
      <c r="F11" s="12">
        <v>50019</v>
      </c>
      <c r="G11" s="12">
        <v>52685</v>
      </c>
      <c r="H11" s="13"/>
      <c r="I11" s="12">
        <v>48223</v>
      </c>
      <c r="J11" s="12">
        <v>49360</v>
      </c>
      <c r="K11" s="12">
        <v>49660</v>
      </c>
      <c r="L11" s="12">
        <v>50715</v>
      </c>
      <c r="M11" s="13"/>
      <c r="N11" s="12">
        <v>47320</v>
      </c>
      <c r="O11" s="12">
        <v>48637</v>
      </c>
      <c r="P11" s="12">
        <v>56123</v>
      </c>
      <c r="Q11" s="12">
        <v>56465</v>
      </c>
    </row>
    <row r="12" spans="3:17" s="35" customFormat="1" ht="24" customHeight="1">
      <c r="C12" s="59" t="s">
        <v>18</v>
      </c>
      <c r="D12" s="15">
        <v>38.76</v>
      </c>
      <c r="E12" s="15">
        <v>116.08</v>
      </c>
      <c r="F12" s="15">
        <v>176.69</v>
      </c>
      <c r="G12" s="15">
        <v>226.81</v>
      </c>
      <c r="H12" s="13"/>
      <c r="I12" s="15">
        <v>46.89</v>
      </c>
      <c r="J12" s="15">
        <v>109.7</v>
      </c>
      <c r="K12" s="15">
        <v>136.6</v>
      </c>
      <c r="L12" s="15">
        <v>144.88</v>
      </c>
      <c r="M12" s="13"/>
      <c r="N12" s="15">
        <v>23.23</v>
      </c>
      <c r="O12" s="15">
        <v>55.23</v>
      </c>
      <c r="P12" s="15">
        <v>111.08</v>
      </c>
      <c r="Q12" s="15">
        <v>145.71</v>
      </c>
    </row>
    <row r="13" spans="3:17" s="35" customFormat="1" ht="17.25" customHeight="1">
      <c r="C13" s="47"/>
      <c r="D13" s="16"/>
      <c r="E13" s="16"/>
      <c r="F13" s="16"/>
      <c r="G13" s="16"/>
      <c r="H13" s="8"/>
      <c r="I13" s="16"/>
      <c r="J13" s="16"/>
      <c r="K13" s="16"/>
      <c r="L13" s="16"/>
      <c r="M13" s="8"/>
      <c r="N13" s="16"/>
      <c r="O13" s="16"/>
      <c r="P13" s="16"/>
      <c r="Q13" s="16"/>
    </row>
    <row r="14" spans="3:17" s="35" customFormat="1" ht="17.25">
      <c r="C14" s="54" t="s">
        <v>3</v>
      </c>
      <c r="D14" s="5"/>
      <c r="E14" s="6"/>
      <c r="F14" s="6"/>
      <c r="G14" s="6"/>
      <c r="H14" s="10"/>
      <c r="I14" s="5"/>
      <c r="J14" s="6"/>
      <c r="K14" s="6"/>
      <c r="L14" s="6"/>
      <c r="M14" s="10"/>
      <c r="N14" s="5"/>
      <c r="O14" s="6"/>
      <c r="P14" s="6"/>
      <c r="Q14" s="6"/>
    </row>
    <row r="15" spans="3:17" s="35" customFormat="1" ht="12.75">
      <c r="C15" s="55" t="s">
        <v>28</v>
      </c>
      <c r="D15" s="7" t="s">
        <v>99</v>
      </c>
      <c r="E15" s="7"/>
      <c r="F15" s="7"/>
      <c r="G15" s="7"/>
      <c r="H15" s="10"/>
      <c r="I15" s="7" t="s">
        <v>100</v>
      </c>
      <c r="J15" s="7"/>
      <c r="K15" s="7"/>
      <c r="L15" s="7"/>
      <c r="M15" s="10"/>
      <c r="N15" s="7" t="s">
        <v>101</v>
      </c>
      <c r="O15" s="7"/>
      <c r="P15" s="7"/>
      <c r="Q15" s="7"/>
    </row>
    <row r="16" spans="3:17" s="35" customFormat="1" ht="12.75">
      <c r="C16" s="69"/>
      <c r="D16" s="52" t="s">
        <v>46</v>
      </c>
      <c r="E16" s="52" t="s">
        <v>45</v>
      </c>
      <c r="F16" s="52" t="s">
        <v>48</v>
      </c>
      <c r="G16" s="52" t="s">
        <v>27</v>
      </c>
      <c r="H16" s="8"/>
      <c r="I16" s="52" t="s">
        <v>46</v>
      </c>
      <c r="J16" s="52" t="s">
        <v>45</v>
      </c>
      <c r="K16" s="52" t="s">
        <v>48</v>
      </c>
      <c r="L16" s="52" t="s">
        <v>27</v>
      </c>
      <c r="M16" s="8"/>
      <c r="N16" s="52" t="s">
        <v>46</v>
      </c>
      <c r="O16" s="52" t="s">
        <v>45</v>
      </c>
      <c r="P16" s="52" t="s">
        <v>48</v>
      </c>
      <c r="Q16" s="52" t="s">
        <v>27</v>
      </c>
    </row>
    <row r="17" spans="3:17" s="35" customFormat="1" ht="12.75">
      <c r="C17" s="61" t="s">
        <v>29</v>
      </c>
      <c r="D17" s="45" t="s">
        <v>47</v>
      </c>
      <c r="E17" s="45" t="s">
        <v>49</v>
      </c>
      <c r="F17" s="45" t="s">
        <v>50</v>
      </c>
      <c r="G17" s="45" t="s">
        <v>51</v>
      </c>
      <c r="H17" s="8"/>
      <c r="I17" s="45" t="s">
        <v>52</v>
      </c>
      <c r="J17" s="45" t="s">
        <v>53</v>
      </c>
      <c r="K17" s="45" t="s">
        <v>54</v>
      </c>
      <c r="L17" s="45" t="s">
        <v>55</v>
      </c>
      <c r="M17" s="8"/>
      <c r="N17" s="45" t="s">
        <v>56</v>
      </c>
      <c r="O17" s="45" t="s">
        <v>57</v>
      </c>
      <c r="P17" s="45" t="s">
        <v>58</v>
      </c>
      <c r="Q17" s="45" t="s">
        <v>59</v>
      </c>
    </row>
    <row r="18" spans="3:17" s="35" customFormat="1" ht="24">
      <c r="C18" s="57" t="s">
        <v>31</v>
      </c>
      <c r="D18" s="17">
        <v>5273</v>
      </c>
      <c r="E18" s="12">
        <v>10458</v>
      </c>
      <c r="F18" s="12">
        <v>15323</v>
      </c>
      <c r="G18" s="12">
        <v>20521</v>
      </c>
      <c r="H18" s="13"/>
      <c r="I18" s="17">
        <v>3850</v>
      </c>
      <c r="J18" s="12">
        <v>7664</v>
      </c>
      <c r="K18" s="12">
        <v>10779</v>
      </c>
      <c r="L18" s="12">
        <v>13318</v>
      </c>
      <c r="M18" s="13"/>
      <c r="N18" s="17">
        <v>2683</v>
      </c>
      <c r="O18" s="12">
        <v>4480</v>
      </c>
      <c r="P18" s="12">
        <v>6881</v>
      </c>
      <c r="Q18" s="12">
        <v>9689</v>
      </c>
    </row>
    <row r="19" spans="3:17" s="35" customFormat="1" ht="23.25">
      <c r="C19" s="62" t="s">
        <v>4</v>
      </c>
      <c r="D19" s="18">
        <f>ROUND(D18/D24,3)</f>
        <v>0.17</v>
      </c>
      <c r="E19" s="18">
        <f>ROUND(E18/E24,3)</f>
        <v>0.138</v>
      </c>
      <c r="F19" s="18">
        <f>ROUND(F18/F24,3)</f>
        <v>0.135</v>
      </c>
      <c r="G19" s="18">
        <f>ROUND(G18/G24,3)</f>
        <v>0.137</v>
      </c>
      <c r="H19" s="38"/>
      <c r="I19" s="18">
        <f>ROUND(I18/I24,3)</f>
        <v>0.109</v>
      </c>
      <c r="J19" s="18">
        <f>ROUND(J18/J24,3)</f>
        <v>0.106</v>
      </c>
      <c r="K19" s="18">
        <f>ROUND(K18/K24,3)</f>
        <v>0.103</v>
      </c>
      <c r="L19" s="18">
        <f>ROUND(L18/L24,3)</f>
        <v>0.095</v>
      </c>
      <c r="M19" s="38"/>
      <c r="N19" s="18">
        <f>ROUND(N18/N24,3)</f>
        <v>0.093</v>
      </c>
      <c r="O19" s="18">
        <f>ROUND(O18/O24,3)</f>
        <v>0.075</v>
      </c>
      <c r="P19" s="18">
        <f>ROUND(P18/P24,3)</f>
        <v>0.074</v>
      </c>
      <c r="Q19" s="18">
        <f>ROUND(Q18/Q24,3)</f>
        <v>0.076</v>
      </c>
    </row>
    <row r="20" spans="3:17" s="35" customFormat="1" ht="23.25">
      <c r="C20" s="70" t="s">
        <v>32</v>
      </c>
      <c r="D20" s="21">
        <v>4445</v>
      </c>
      <c r="E20" s="21">
        <v>12739</v>
      </c>
      <c r="F20" s="21">
        <v>20812</v>
      </c>
      <c r="G20" s="12">
        <v>28696</v>
      </c>
      <c r="H20" s="13"/>
      <c r="I20" s="21">
        <v>6812</v>
      </c>
      <c r="J20" s="21">
        <v>14050</v>
      </c>
      <c r="K20" s="21">
        <v>20424</v>
      </c>
      <c r="L20" s="12">
        <v>26605</v>
      </c>
      <c r="M20" s="13"/>
      <c r="N20" s="21">
        <v>4754</v>
      </c>
      <c r="O20" s="21">
        <v>10586</v>
      </c>
      <c r="P20" s="21">
        <v>17062</v>
      </c>
      <c r="Q20" s="12">
        <v>24811</v>
      </c>
    </row>
    <row r="21" spans="3:17" s="35" customFormat="1" ht="23.25">
      <c r="C21" s="64" t="s">
        <v>4</v>
      </c>
      <c r="D21" s="39">
        <f>ROUND(D20/D24,3)</f>
        <v>0.143</v>
      </c>
      <c r="E21" s="40">
        <f>ROUND(E20/E24,3)</f>
        <v>0.169</v>
      </c>
      <c r="F21" s="40">
        <f>ROUND(F20/F24,3)</f>
        <v>0.183</v>
      </c>
      <c r="G21" s="40">
        <f>ROUND(G20/G24,3)</f>
        <v>0.191</v>
      </c>
      <c r="H21" s="38"/>
      <c r="I21" s="39">
        <f>ROUND(I20/I24,3)</f>
        <v>0.192</v>
      </c>
      <c r="J21" s="40">
        <f>ROUND(J20/J24,3)</f>
        <v>0.193</v>
      </c>
      <c r="K21" s="40">
        <f>ROUND(K20/K24,3)</f>
        <v>0.194</v>
      </c>
      <c r="L21" s="40">
        <f>ROUND(L20/L24,3)</f>
        <v>0.19</v>
      </c>
      <c r="M21" s="38"/>
      <c r="N21" s="39">
        <f>ROUND(N20/N24,3)</f>
        <v>0.164</v>
      </c>
      <c r="O21" s="40">
        <f>ROUND(O20/O24,3)</f>
        <v>0.178</v>
      </c>
      <c r="P21" s="40">
        <f>ROUND(P20/P24,3)</f>
        <v>0.184</v>
      </c>
      <c r="Q21" s="40">
        <f>ROUND(Q20/Q24,3)</f>
        <v>0.194</v>
      </c>
    </row>
    <row r="22" spans="3:17" s="35" customFormat="1" ht="24">
      <c r="C22" s="57" t="s">
        <v>21</v>
      </c>
      <c r="D22" s="17">
        <v>21322</v>
      </c>
      <c r="E22" s="12">
        <v>52311</v>
      </c>
      <c r="F22" s="12">
        <v>77612</v>
      </c>
      <c r="G22" s="12">
        <v>100723</v>
      </c>
      <c r="H22" s="13"/>
      <c r="I22" s="17">
        <v>24739</v>
      </c>
      <c r="J22" s="12">
        <v>50911</v>
      </c>
      <c r="K22" s="12">
        <v>73946</v>
      </c>
      <c r="L22" s="12">
        <v>100272</v>
      </c>
      <c r="M22" s="13"/>
      <c r="N22" s="17">
        <v>21479</v>
      </c>
      <c r="O22" s="12">
        <v>44393</v>
      </c>
      <c r="P22" s="12">
        <v>68951</v>
      </c>
      <c r="Q22" s="12">
        <v>93090</v>
      </c>
    </row>
    <row r="23" spans="3:17" s="35" customFormat="1" ht="23.25">
      <c r="C23" s="62" t="s">
        <v>4</v>
      </c>
      <c r="D23" s="18">
        <f>ROUND(D22/D24,3)</f>
        <v>0.687</v>
      </c>
      <c r="E23" s="18">
        <f>ROUND(E22/E24,3)</f>
        <v>0.693</v>
      </c>
      <c r="F23" s="18">
        <f>ROUND(F22/F24,3)</f>
        <v>0.682</v>
      </c>
      <c r="G23" s="18">
        <f>ROUND(G22/G24,3)</f>
        <v>0.672</v>
      </c>
      <c r="H23" s="38"/>
      <c r="I23" s="18">
        <f>ROUND(I22/I24,3)</f>
        <v>0.699</v>
      </c>
      <c r="J23" s="18">
        <f>ROUND(J22/J24,3)</f>
        <v>0.701</v>
      </c>
      <c r="K23" s="18">
        <f>ROUND(K22/K24,3)</f>
        <v>0.703</v>
      </c>
      <c r="L23" s="18">
        <f>ROUND(L22/L24,3)</f>
        <v>0.715</v>
      </c>
      <c r="M23" s="38"/>
      <c r="N23" s="18">
        <f>ROUND(N22/N24,3)</f>
        <v>0.743</v>
      </c>
      <c r="O23" s="18">
        <f>ROUND(O22/O24,3)</f>
        <v>0.747</v>
      </c>
      <c r="P23" s="18">
        <f>ROUND(P22/P24,3)</f>
        <v>0.742</v>
      </c>
      <c r="Q23" s="18">
        <f>ROUND(Q22/Q24,3)</f>
        <v>0.73</v>
      </c>
    </row>
    <row r="24" spans="3:17" s="35" customFormat="1" ht="23.25">
      <c r="C24" s="65" t="s">
        <v>22</v>
      </c>
      <c r="D24" s="23">
        <f>SUM(D18,D20,D22+1)</f>
        <v>31041</v>
      </c>
      <c r="E24" s="23">
        <f>SUM(E18,E20,E22+2)</f>
        <v>75510</v>
      </c>
      <c r="F24" s="23">
        <f>SUM(F18,F20,F22)</f>
        <v>113747</v>
      </c>
      <c r="G24" s="23">
        <f>SUM(G18,G20,G22)</f>
        <v>149940</v>
      </c>
      <c r="H24" s="13"/>
      <c r="I24" s="23">
        <f>SUM(I18,I20,I22)</f>
        <v>35401</v>
      </c>
      <c r="J24" s="23">
        <f>SUM(J18,J20,J22)</f>
        <v>72625</v>
      </c>
      <c r="K24" s="23">
        <f>SUM(K18,K20,K22)</f>
        <v>105149</v>
      </c>
      <c r="L24" s="23">
        <f>SUM(L18,L20,L22)</f>
        <v>140195</v>
      </c>
      <c r="M24" s="13"/>
      <c r="N24" s="23">
        <f>SUM(N18,N20,N22)</f>
        <v>28916</v>
      </c>
      <c r="O24" s="23">
        <f>SUM(O18,O20,O22)</f>
        <v>59459</v>
      </c>
      <c r="P24" s="23">
        <f>SUM(P18,P20,P22)</f>
        <v>92894</v>
      </c>
      <c r="Q24" s="23">
        <f>SUM(Q18,Q20,Q22)</f>
        <v>127590</v>
      </c>
    </row>
    <row r="25" spans="3:17" ht="17.25" customHeight="1">
      <c r="C25" s="32"/>
      <c r="D25" s="24"/>
      <c r="E25" s="24"/>
      <c r="F25" s="24"/>
      <c r="G25" s="24"/>
      <c r="I25" s="24"/>
      <c r="J25" s="24"/>
      <c r="K25" s="24"/>
      <c r="L25" s="24"/>
      <c r="N25" s="24"/>
      <c r="O25" s="24"/>
      <c r="P25" s="24"/>
      <c r="Q25" s="24"/>
    </row>
    <row r="26" spans="3:17" s="35" customFormat="1" ht="17.25">
      <c r="C26" s="54" t="s">
        <v>6</v>
      </c>
      <c r="D26" s="5"/>
      <c r="E26" s="6"/>
      <c r="F26" s="6"/>
      <c r="G26" s="6"/>
      <c r="H26" s="10"/>
      <c r="I26" s="5"/>
      <c r="J26" s="6"/>
      <c r="K26" s="6"/>
      <c r="L26" s="6"/>
      <c r="M26" s="10"/>
      <c r="N26" s="5"/>
      <c r="O26" s="6"/>
      <c r="P26" s="6"/>
      <c r="Q26" s="6"/>
    </row>
    <row r="27" spans="3:17" s="35" customFormat="1" ht="12.75">
      <c r="C27" s="55" t="s">
        <v>30</v>
      </c>
      <c r="D27" s="7" t="s">
        <v>99</v>
      </c>
      <c r="E27" s="7"/>
      <c r="F27" s="7"/>
      <c r="G27" s="7"/>
      <c r="H27" s="10"/>
      <c r="I27" s="7" t="s">
        <v>100</v>
      </c>
      <c r="J27" s="7"/>
      <c r="K27" s="7"/>
      <c r="L27" s="7"/>
      <c r="M27" s="10"/>
      <c r="N27" s="7" t="s">
        <v>101</v>
      </c>
      <c r="O27" s="7"/>
      <c r="P27" s="7"/>
      <c r="Q27" s="7"/>
    </row>
    <row r="28" spans="3:17" s="35" customFormat="1" ht="12.75">
      <c r="C28" s="69"/>
      <c r="D28" s="52" t="s">
        <v>46</v>
      </c>
      <c r="E28" s="52" t="s">
        <v>45</v>
      </c>
      <c r="F28" s="52" t="s">
        <v>48</v>
      </c>
      <c r="G28" s="52" t="s">
        <v>27</v>
      </c>
      <c r="H28" s="8"/>
      <c r="I28" s="52" t="s">
        <v>46</v>
      </c>
      <c r="J28" s="52" t="s">
        <v>45</v>
      </c>
      <c r="K28" s="52" t="s">
        <v>48</v>
      </c>
      <c r="L28" s="52" t="s">
        <v>27</v>
      </c>
      <c r="M28" s="8"/>
      <c r="N28" s="52" t="s">
        <v>46</v>
      </c>
      <c r="O28" s="52" t="s">
        <v>45</v>
      </c>
      <c r="P28" s="52" t="s">
        <v>48</v>
      </c>
      <c r="Q28" s="52" t="s">
        <v>27</v>
      </c>
    </row>
    <row r="29" spans="3:17" s="35" customFormat="1" ht="12.75">
      <c r="C29" s="61" t="s">
        <v>29</v>
      </c>
      <c r="D29" s="45" t="s">
        <v>47</v>
      </c>
      <c r="E29" s="45" t="s">
        <v>49</v>
      </c>
      <c r="F29" s="45" t="s">
        <v>50</v>
      </c>
      <c r="G29" s="45" t="s">
        <v>51</v>
      </c>
      <c r="H29" s="8"/>
      <c r="I29" s="45" t="s">
        <v>52</v>
      </c>
      <c r="J29" s="45" t="s">
        <v>53</v>
      </c>
      <c r="K29" s="45" t="s">
        <v>54</v>
      </c>
      <c r="L29" s="45" t="s">
        <v>55</v>
      </c>
      <c r="M29" s="8"/>
      <c r="N29" s="45" t="s">
        <v>56</v>
      </c>
      <c r="O29" s="45" t="s">
        <v>57</v>
      </c>
      <c r="P29" s="45" t="s">
        <v>58</v>
      </c>
      <c r="Q29" s="45" t="s">
        <v>59</v>
      </c>
    </row>
    <row r="30" spans="3:17" s="35" customFormat="1" ht="24">
      <c r="C30" s="57" t="s">
        <v>31</v>
      </c>
      <c r="D30" s="12">
        <v>279</v>
      </c>
      <c r="E30" s="12">
        <v>593</v>
      </c>
      <c r="F30" s="12">
        <v>892</v>
      </c>
      <c r="G30" s="12">
        <v>1193</v>
      </c>
      <c r="H30" s="13"/>
      <c r="I30" s="12">
        <v>60</v>
      </c>
      <c r="J30" s="12">
        <v>185</v>
      </c>
      <c r="K30" s="12">
        <v>90</v>
      </c>
      <c r="L30" s="12">
        <v>-413</v>
      </c>
      <c r="M30" s="13"/>
      <c r="N30" s="12">
        <v>81</v>
      </c>
      <c r="O30" s="12">
        <v>133</v>
      </c>
      <c r="P30" s="12">
        <v>209</v>
      </c>
      <c r="Q30" s="12">
        <v>117</v>
      </c>
    </row>
    <row r="31" spans="3:17" s="35" customFormat="1" ht="23.25">
      <c r="C31" s="64" t="s">
        <v>8</v>
      </c>
      <c r="D31" s="25">
        <f>ROUND(D30/D18,3)</f>
        <v>0.053</v>
      </c>
      <c r="E31" s="25">
        <f>ROUND(E30/E18,3)</f>
        <v>0.057</v>
      </c>
      <c r="F31" s="25">
        <f>ROUND(F30/F18,3)</f>
        <v>0.058</v>
      </c>
      <c r="G31" s="25">
        <f>ROUND(G30/G18,3)</f>
        <v>0.058</v>
      </c>
      <c r="H31" s="20"/>
      <c r="I31" s="25">
        <f>ROUND(I30/I18,3)</f>
        <v>0.016</v>
      </c>
      <c r="J31" s="25">
        <f>ROUND(J30/J18,3)</f>
        <v>0.024</v>
      </c>
      <c r="K31" s="25">
        <f>ROUND(K30/K18,3)</f>
        <v>0.008</v>
      </c>
      <c r="L31" s="71">
        <f>ROUND(L30/L18,3)</f>
        <v>-0.031</v>
      </c>
      <c r="M31" s="20"/>
      <c r="N31" s="25">
        <f>ROUND(N30/N18,3)</f>
        <v>0.03</v>
      </c>
      <c r="O31" s="25">
        <f>ROUND(O30/O18,3)</f>
        <v>0.03</v>
      </c>
      <c r="P31" s="25">
        <f>ROUND(P30/P18,3)</f>
        <v>0.03</v>
      </c>
      <c r="Q31" s="25">
        <f>ROUND(Q30/Q18,3)</f>
        <v>0.012</v>
      </c>
    </row>
    <row r="32" spans="3:17" s="35" customFormat="1" ht="23.25">
      <c r="C32" s="70" t="s">
        <v>32</v>
      </c>
      <c r="D32" s="21">
        <v>370</v>
      </c>
      <c r="E32" s="21">
        <v>1613</v>
      </c>
      <c r="F32" s="21">
        <v>2915</v>
      </c>
      <c r="G32" s="12">
        <v>3743</v>
      </c>
      <c r="H32" s="13"/>
      <c r="I32" s="21">
        <v>764</v>
      </c>
      <c r="J32" s="21">
        <v>1448</v>
      </c>
      <c r="K32" s="21">
        <v>2059</v>
      </c>
      <c r="L32" s="12">
        <v>2340</v>
      </c>
      <c r="M32" s="13"/>
      <c r="N32" s="21">
        <v>244</v>
      </c>
      <c r="O32" s="21">
        <v>577</v>
      </c>
      <c r="P32" s="21">
        <v>1404</v>
      </c>
      <c r="Q32" s="12">
        <v>1912</v>
      </c>
    </row>
    <row r="33" spans="3:17" s="35" customFormat="1" ht="23.25">
      <c r="C33" s="64" t="s">
        <v>8</v>
      </c>
      <c r="D33" s="26">
        <f>ROUND(D32/D20,3)</f>
        <v>0.083</v>
      </c>
      <c r="E33" s="37">
        <f>ROUND(E32/E20,3)</f>
        <v>0.127</v>
      </c>
      <c r="F33" s="37">
        <f>ROUND(F32/F20,3)</f>
        <v>0.14</v>
      </c>
      <c r="G33" s="37">
        <f>ROUND(G32/G20,3)</f>
        <v>0.13</v>
      </c>
      <c r="H33" s="20"/>
      <c r="I33" s="26">
        <f>ROUND(I32/I20,3)</f>
        <v>0.112</v>
      </c>
      <c r="J33" s="37">
        <f>ROUND(J32/J20,3)</f>
        <v>0.103</v>
      </c>
      <c r="K33" s="37">
        <f>ROUND(K32/K20,3)</f>
        <v>0.101</v>
      </c>
      <c r="L33" s="37">
        <f>ROUND(L32/L20,3)</f>
        <v>0.088</v>
      </c>
      <c r="M33" s="20"/>
      <c r="N33" s="26">
        <f>ROUND(N32/N20,3)</f>
        <v>0.051</v>
      </c>
      <c r="O33" s="37">
        <f>ROUND(O32/O20,3)</f>
        <v>0.055</v>
      </c>
      <c r="P33" s="37">
        <f>ROUND(P32/P20,3)</f>
        <v>0.082</v>
      </c>
      <c r="Q33" s="37">
        <f>ROUND(Q32/Q20,3)</f>
        <v>0.077</v>
      </c>
    </row>
    <row r="34" spans="3:17" s="35" customFormat="1" ht="23.25">
      <c r="C34" s="58" t="s">
        <v>7</v>
      </c>
      <c r="D34" s="17">
        <v>398</v>
      </c>
      <c r="E34" s="12">
        <v>892</v>
      </c>
      <c r="F34" s="12">
        <v>902</v>
      </c>
      <c r="G34" s="12">
        <v>1030</v>
      </c>
      <c r="H34" s="13"/>
      <c r="I34" s="17">
        <v>368</v>
      </c>
      <c r="J34" s="12">
        <v>1143</v>
      </c>
      <c r="K34" s="12">
        <v>1390</v>
      </c>
      <c r="L34" s="12">
        <v>1960</v>
      </c>
      <c r="M34" s="13"/>
      <c r="N34" s="17">
        <v>249</v>
      </c>
      <c r="O34" s="12">
        <v>729</v>
      </c>
      <c r="P34" s="12">
        <v>1244</v>
      </c>
      <c r="Q34" s="12">
        <v>2160</v>
      </c>
    </row>
    <row r="35" spans="3:17" s="35" customFormat="1" ht="23.25">
      <c r="C35" s="64" t="s">
        <v>8</v>
      </c>
      <c r="D35" s="25">
        <f>ROUND(D34/D22,3)</f>
        <v>0.019</v>
      </c>
      <c r="E35" s="25">
        <f>ROUND(E34/E22,3)</f>
        <v>0.017</v>
      </c>
      <c r="F35" s="25">
        <f>ROUND(F34/F22,3)</f>
        <v>0.012</v>
      </c>
      <c r="G35" s="25">
        <f>ROUND(G34/G22,3)</f>
        <v>0.01</v>
      </c>
      <c r="H35" s="20"/>
      <c r="I35" s="25">
        <f>ROUND(I34/I22,3)</f>
        <v>0.015</v>
      </c>
      <c r="J35" s="25">
        <f>ROUND(J34/J22,3)</f>
        <v>0.022</v>
      </c>
      <c r="K35" s="25">
        <f>ROUND(K34/K22,3)</f>
        <v>0.019</v>
      </c>
      <c r="L35" s="25">
        <f>ROUND(L34/L22,3)</f>
        <v>0.02</v>
      </c>
      <c r="M35" s="20"/>
      <c r="N35" s="25">
        <f>ROUND(N34/N22,3)</f>
        <v>0.012</v>
      </c>
      <c r="O35" s="25">
        <f>ROUND(O34/O22,3)</f>
        <v>0.016</v>
      </c>
      <c r="P35" s="25">
        <f>ROUND(P34/P22,3)</f>
        <v>0.018</v>
      </c>
      <c r="Q35" s="25">
        <f>ROUND(Q34/Q22,3)</f>
        <v>0.023</v>
      </c>
    </row>
    <row r="36" spans="3:17" s="35" customFormat="1" ht="23.25">
      <c r="C36" s="67" t="s">
        <v>24</v>
      </c>
      <c r="D36" s="28">
        <f>SUM(D30,D32,D34)</f>
        <v>1047</v>
      </c>
      <c r="E36" s="28">
        <f>SUM(E30,E32,E34+1)</f>
        <v>3099</v>
      </c>
      <c r="F36" s="28">
        <f>SUM(F30,F32,F34)</f>
        <v>4709</v>
      </c>
      <c r="G36" s="28">
        <f>SUM(G30,G32,G34)</f>
        <v>5966</v>
      </c>
      <c r="H36" s="29"/>
      <c r="I36" s="28">
        <f>SUM(I30,I32,I34)</f>
        <v>1192</v>
      </c>
      <c r="J36" s="28">
        <f>SUM(J30,J32,J34)</f>
        <v>2776</v>
      </c>
      <c r="K36" s="28">
        <f>SUM(K30,K32,K34)</f>
        <v>3539</v>
      </c>
      <c r="L36" s="28">
        <f>SUM(L30,L32,L34)</f>
        <v>3887</v>
      </c>
      <c r="M36" s="29"/>
      <c r="N36" s="28">
        <f>SUM(N30,N32,N34)</f>
        <v>574</v>
      </c>
      <c r="O36" s="28">
        <f>SUM(O30,O32,O34)</f>
        <v>1439</v>
      </c>
      <c r="P36" s="28">
        <f>SUM(P30,P32,P34)</f>
        <v>2857</v>
      </c>
      <c r="Q36" s="28">
        <f>SUM(Q30,Q32,Q34)</f>
        <v>4189</v>
      </c>
    </row>
    <row r="37" spans="3:17" s="35" customFormat="1" ht="23.25">
      <c r="C37" s="68" t="s">
        <v>8</v>
      </c>
      <c r="D37" s="30">
        <f>ROUND(D36/D24,3)</f>
        <v>0.034</v>
      </c>
      <c r="E37" s="30">
        <f>ROUND(E36/E24,3)</f>
        <v>0.041</v>
      </c>
      <c r="F37" s="30">
        <f>ROUND(F36/F24,3)</f>
        <v>0.041</v>
      </c>
      <c r="G37" s="31">
        <f>ROUND(G36/G24,3)</f>
        <v>0.04</v>
      </c>
      <c r="H37" s="27"/>
      <c r="I37" s="30">
        <f>ROUND(I36/I24,3)</f>
        <v>0.034</v>
      </c>
      <c r="J37" s="30">
        <f>ROUND(J36/J24,3)</f>
        <v>0.038</v>
      </c>
      <c r="K37" s="30">
        <f>ROUND(K36/K24,3)</f>
        <v>0.034</v>
      </c>
      <c r="L37" s="31">
        <f>ROUND(L36/L24,3)</f>
        <v>0.028</v>
      </c>
      <c r="M37" s="27"/>
      <c r="N37" s="30">
        <f>ROUND(N36/N24,3)</f>
        <v>0.02</v>
      </c>
      <c r="O37" s="30">
        <f>ROUND(O36/O24,3)</f>
        <v>0.024</v>
      </c>
      <c r="P37" s="30">
        <f>ROUND(P36/P24,3)</f>
        <v>0.031</v>
      </c>
      <c r="Q37" s="30">
        <f>ROUND(Q36/Q24,3)</f>
        <v>0.033</v>
      </c>
    </row>
    <row r="38" spans="3:17" ht="17.25" customHeight="1">
      <c r="C38" s="32"/>
      <c r="D38" s="24"/>
      <c r="E38" s="24"/>
      <c r="F38" s="24"/>
      <c r="G38" s="24"/>
      <c r="H38" s="32"/>
      <c r="I38" s="24"/>
      <c r="J38" s="24"/>
      <c r="K38" s="24"/>
      <c r="L38" s="24"/>
      <c r="M38" s="32"/>
      <c r="N38" s="24"/>
      <c r="O38" s="24"/>
      <c r="P38" s="24"/>
      <c r="Q38" s="24"/>
    </row>
    <row r="40" spans="2:14" ht="12.75">
      <c r="B40" s="35"/>
      <c r="C40" s="8"/>
      <c r="D40" s="8"/>
      <c r="E40" s="8"/>
      <c r="F40" s="8"/>
      <c r="G40" s="8"/>
      <c r="I40" s="8"/>
      <c r="N40" s="8"/>
    </row>
    <row r="41" spans="2:14" ht="12.75">
      <c r="B41" s="35"/>
      <c r="C41" s="8"/>
      <c r="D41" s="8"/>
      <c r="E41" s="8"/>
      <c r="F41" s="8"/>
      <c r="G41" s="33"/>
      <c r="I41" s="8"/>
      <c r="N41" s="8"/>
    </row>
    <row r="42" ht="12.75">
      <c r="D42" s="8"/>
    </row>
    <row r="45" ht="12.75">
      <c r="D45" s="8"/>
    </row>
    <row r="46" ht="12.75">
      <c r="D46" s="8"/>
    </row>
    <row r="47" ht="12.75">
      <c r="D47" s="8"/>
    </row>
  </sheetData>
  <printOptions/>
  <pageMargins left="0.38" right="0.4" top="0.59" bottom="0.39" header="1.71" footer="1.78"/>
  <pageSetup fitToHeight="1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39"/>
  <sheetViews>
    <sheetView showGridLines="0" workbookViewId="0" topLeftCell="A1">
      <selection activeCell="A1" sqref="A1"/>
    </sheetView>
  </sheetViews>
  <sheetFormatPr defaultColWidth="9.33203125" defaultRowHeight="11.25"/>
  <cols>
    <col min="1" max="1" width="3" style="1" customWidth="1"/>
    <col min="2" max="2" width="4.83203125" style="1" customWidth="1"/>
    <col min="3" max="3" width="44.66015625" style="10" customWidth="1"/>
    <col min="4" max="4" width="21.66015625" style="10" customWidth="1"/>
    <col min="5" max="5" width="11.33203125" style="10" customWidth="1"/>
    <col min="6" max="6" width="2.66015625" style="10" customWidth="1"/>
    <col min="7" max="8" width="16.5" style="10" customWidth="1"/>
    <col min="9" max="9" width="2.66015625" style="10" customWidth="1"/>
    <col min="10" max="11" width="16.5" style="10" customWidth="1"/>
    <col min="12" max="12" width="6.33203125" style="1" customWidth="1"/>
    <col min="13" max="13" width="3.83203125" style="1" customWidth="1"/>
    <col min="14" max="16384" width="9.33203125" style="1" customWidth="1"/>
  </cols>
  <sheetData>
    <row r="1" spans="4:11" ht="12.75">
      <c r="D1" s="9"/>
      <c r="E1" s="9"/>
      <c r="G1" s="9"/>
      <c r="H1" s="9"/>
      <c r="J1" s="9"/>
      <c r="K1" s="9"/>
    </row>
    <row r="2" spans="3:11" ht="17.25">
      <c r="C2" s="54" t="s">
        <v>108</v>
      </c>
      <c r="D2" s="6"/>
      <c r="E2" s="43"/>
      <c r="G2" s="6"/>
      <c r="H2" s="6"/>
      <c r="J2" s="6"/>
      <c r="K2" s="6"/>
    </row>
    <row r="3" spans="3:11" ht="12.75">
      <c r="C3" s="72" t="s">
        <v>34</v>
      </c>
      <c r="D3" s="7" t="s">
        <v>95</v>
      </c>
      <c r="E3" s="7"/>
      <c r="G3" s="7" t="s">
        <v>96</v>
      </c>
      <c r="H3" s="7"/>
      <c r="J3" s="7" t="s">
        <v>97</v>
      </c>
      <c r="K3" s="7"/>
    </row>
    <row r="4" spans="3:11" ht="12.75">
      <c r="C4" s="32"/>
      <c r="D4" s="81" t="s">
        <v>35</v>
      </c>
      <c r="E4" s="81"/>
      <c r="F4" s="32"/>
      <c r="G4" s="50" t="s">
        <v>45</v>
      </c>
      <c r="H4" s="50" t="s">
        <v>35</v>
      </c>
      <c r="I4" s="32"/>
      <c r="J4" s="50" t="s">
        <v>45</v>
      </c>
      <c r="K4" s="50" t="s">
        <v>35</v>
      </c>
    </row>
    <row r="5" spans="3:11" ht="12.75">
      <c r="C5" s="56"/>
      <c r="D5" s="80" t="s">
        <v>98</v>
      </c>
      <c r="E5" s="80"/>
      <c r="G5" s="45" t="s">
        <v>41</v>
      </c>
      <c r="H5" s="45" t="s">
        <v>44</v>
      </c>
      <c r="J5" s="45" t="s">
        <v>42</v>
      </c>
      <c r="K5" s="45" t="s">
        <v>43</v>
      </c>
    </row>
    <row r="6" spans="3:13" s="35" customFormat="1" ht="24" customHeight="1">
      <c r="C6" s="57" t="s">
        <v>12</v>
      </c>
      <c r="D6" s="12">
        <v>108732</v>
      </c>
      <c r="E6" s="12"/>
      <c r="F6" s="13"/>
      <c r="G6" s="12">
        <v>65302</v>
      </c>
      <c r="H6" s="12">
        <v>129251</v>
      </c>
      <c r="I6" s="13"/>
      <c r="J6" s="12">
        <v>61003</v>
      </c>
      <c r="K6" s="12">
        <v>126271</v>
      </c>
      <c r="L6" s="14"/>
      <c r="M6" s="14"/>
    </row>
    <row r="7" spans="3:13" s="35" customFormat="1" ht="24" customHeight="1">
      <c r="C7" s="58" t="s">
        <v>13</v>
      </c>
      <c r="D7" s="12">
        <v>3819</v>
      </c>
      <c r="E7" s="12"/>
      <c r="F7" s="13"/>
      <c r="G7" s="12">
        <v>2115</v>
      </c>
      <c r="H7" s="12">
        <v>5118</v>
      </c>
      <c r="I7" s="13"/>
      <c r="J7" s="12">
        <v>2613</v>
      </c>
      <c r="K7" s="12">
        <v>5840</v>
      </c>
      <c r="L7" s="14"/>
      <c r="M7" s="14"/>
    </row>
    <row r="8" spans="3:13" s="35" customFormat="1" ht="24" customHeight="1">
      <c r="C8" s="58" t="s">
        <v>14</v>
      </c>
      <c r="D8" s="12">
        <v>3788</v>
      </c>
      <c r="E8" s="12"/>
      <c r="F8" s="13"/>
      <c r="G8" s="12">
        <v>2116</v>
      </c>
      <c r="H8" s="12">
        <v>5062</v>
      </c>
      <c r="I8" s="13"/>
      <c r="J8" s="12">
        <v>2623</v>
      </c>
      <c r="K8" s="12">
        <v>5857</v>
      </c>
      <c r="L8" s="14"/>
      <c r="M8" s="14"/>
    </row>
    <row r="9" spans="3:11" s="35" customFormat="1" ht="24" customHeight="1">
      <c r="C9" s="58" t="s">
        <v>15</v>
      </c>
      <c r="D9" s="12">
        <v>1908</v>
      </c>
      <c r="E9" s="12"/>
      <c r="F9" s="13"/>
      <c r="G9" s="12">
        <v>1111</v>
      </c>
      <c r="H9" s="12">
        <v>2649</v>
      </c>
      <c r="I9" s="13"/>
      <c r="J9" s="12">
        <v>1712</v>
      </c>
      <c r="K9" s="12">
        <v>3428</v>
      </c>
    </row>
    <row r="10" spans="3:11" s="35" customFormat="1" ht="24" customHeight="1">
      <c r="C10" s="57" t="s">
        <v>115</v>
      </c>
      <c r="D10" s="12">
        <v>8929</v>
      </c>
      <c r="E10" s="12"/>
      <c r="F10" s="13"/>
      <c r="G10" s="12">
        <v>10023</v>
      </c>
      <c r="H10" s="12">
        <v>15368</v>
      </c>
      <c r="I10" s="13"/>
      <c r="J10" s="12">
        <v>16786</v>
      </c>
      <c r="K10" s="12">
        <v>18357</v>
      </c>
    </row>
    <row r="11" spans="3:11" s="35" customFormat="1" ht="24" customHeight="1">
      <c r="C11" s="58" t="s">
        <v>17</v>
      </c>
      <c r="D11" s="12">
        <v>35896</v>
      </c>
      <c r="E11" s="12"/>
      <c r="F11" s="13"/>
      <c r="G11" s="12">
        <v>36795</v>
      </c>
      <c r="H11" s="12">
        <v>40282</v>
      </c>
      <c r="I11" s="13"/>
      <c r="J11" s="12">
        <v>41246</v>
      </c>
      <c r="K11" s="12">
        <v>47396</v>
      </c>
    </row>
    <row r="12" spans="3:11" s="35" customFormat="1" ht="24" customHeight="1">
      <c r="C12" s="59" t="s">
        <v>18</v>
      </c>
      <c r="D12" s="15">
        <v>7126.45</v>
      </c>
      <c r="E12" s="15"/>
      <c r="F12" s="13"/>
      <c r="G12" s="15">
        <v>90.55</v>
      </c>
      <c r="H12" s="15">
        <v>209.33</v>
      </c>
      <c r="I12" s="13"/>
      <c r="J12" s="15">
        <v>117.87</v>
      </c>
      <c r="K12" s="15">
        <v>235.98</v>
      </c>
    </row>
    <row r="13" spans="3:11" s="35" customFormat="1" ht="17.25" customHeight="1">
      <c r="C13" s="47"/>
      <c r="D13" s="16"/>
      <c r="E13" s="16"/>
      <c r="F13" s="8"/>
      <c r="G13" s="16"/>
      <c r="H13" s="16"/>
      <c r="I13" s="8"/>
      <c r="J13" s="16"/>
      <c r="K13" s="16"/>
    </row>
    <row r="14" spans="3:11" s="35" customFormat="1" ht="17.25">
      <c r="C14" s="54" t="s">
        <v>3</v>
      </c>
      <c r="D14" s="6"/>
      <c r="E14" s="43"/>
      <c r="F14" s="10"/>
      <c r="G14" s="6"/>
      <c r="H14" s="6"/>
      <c r="I14" s="10"/>
      <c r="J14" s="6"/>
      <c r="K14" s="6"/>
    </row>
    <row r="15" spans="3:11" s="35" customFormat="1" ht="12.75">
      <c r="C15" s="72" t="s">
        <v>36</v>
      </c>
      <c r="D15" s="7" t="s">
        <v>95</v>
      </c>
      <c r="E15" s="7"/>
      <c r="F15" s="10"/>
      <c r="G15" s="7" t="s">
        <v>96</v>
      </c>
      <c r="H15" s="7"/>
      <c r="I15" s="10"/>
      <c r="J15" s="7" t="s">
        <v>97</v>
      </c>
      <c r="K15" s="7"/>
    </row>
    <row r="16" spans="3:11" s="49" customFormat="1" ht="12.75">
      <c r="C16" s="55"/>
      <c r="D16" s="81" t="s">
        <v>40</v>
      </c>
      <c r="E16" s="81"/>
      <c r="F16" s="47"/>
      <c r="G16" s="50" t="s">
        <v>45</v>
      </c>
      <c r="H16" s="50" t="s">
        <v>40</v>
      </c>
      <c r="I16" s="47"/>
      <c r="J16" s="50" t="s">
        <v>45</v>
      </c>
      <c r="K16" s="50" t="s">
        <v>40</v>
      </c>
    </row>
    <row r="17" spans="3:11" s="35" customFormat="1" ht="12.75">
      <c r="C17" s="61" t="s">
        <v>37</v>
      </c>
      <c r="D17" s="80" t="s">
        <v>98</v>
      </c>
      <c r="E17" s="80"/>
      <c r="F17" s="10"/>
      <c r="G17" s="45" t="s">
        <v>41</v>
      </c>
      <c r="H17" s="45" t="s">
        <v>44</v>
      </c>
      <c r="I17" s="10"/>
      <c r="J17" s="45" t="s">
        <v>42</v>
      </c>
      <c r="K17" s="45" t="s">
        <v>43</v>
      </c>
    </row>
    <row r="18" spans="3:11" s="35" customFormat="1" ht="24">
      <c r="C18" s="57" t="s">
        <v>31</v>
      </c>
      <c r="D18" s="12">
        <v>15337</v>
      </c>
      <c r="E18" s="12"/>
      <c r="F18" s="13"/>
      <c r="G18" s="12">
        <v>9202</v>
      </c>
      <c r="H18" s="12">
        <v>17985</v>
      </c>
      <c r="I18" s="13"/>
      <c r="J18" s="12">
        <v>8147</v>
      </c>
      <c r="K18" s="12">
        <v>17779</v>
      </c>
    </row>
    <row r="19" spans="3:11" s="35" customFormat="1" ht="23.25">
      <c r="C19" s="62" t="s">
        <v>4</v>
      </c>
      <c r="D19" s="18">
        <f>ROUND(D18/D24,3)</f>
        <v>0.141</v>
      </c>
      <c r="E19" s="18"/>
      <c r="F19" s="38"/>
      <c r="G19" s="18">
        <f>ROUND(G18/G24,3)</f>
        <v>0.141</v>
      </c>
      <c r="H19" s="18">
        <f>ROUND(H18/H24,3)</f>
        <v>0.139</v>
      </c>
      <c r="I19" s="38"/>
      <c r="J19" s="18">
        <f>ROUND(J18/J24,3)</f>
        <v>0.134</v>
      </c>
      <c r="K19" s="18">
        <f>ROUND(K18/K24,3)</f>
        <v>0.141</v>
      </c>
    </row>
    <row r="20" spans="3:11" s="35" customFormat="1" ht="23.25">
      <c r="C20" s="70" t="s">
        <v>32</v>
      </c>
      <c r="D20" s="12">
        <v>20807</v>
      </c>
      <c r="E20" s="12"/>
      <c r="F20" s="13"/>
      <c r="G20" s="21">
        <v>12105</v>
      </c>
      <c r="H20" s="12">
        <v>26395</v>
      </c>
      <c r="I20" s="13"/>
      <c r="J20" s="21">
        <v>11696</v>
      </c>
      <c r="K20" s="12">
        <v>23139</v>
      </c>
    </row>
    <row r="21" spans="3:11" s="35" customFormat="1" ht="23.25">
      <c r="C21" s="64" t="s">
        <v>4</v>
      </c>
      <c r="D21" s="40">
        <f>ROUND(D20/D24,3)</f>
        <v>0.191</v>
      </c>
      <c r="E21" s="40"/>
      <c r="F21" s="38"/>
      <c r="G21" s="40">
        <f>ROUND(G20/G24,3)</f>
        <v>0.185</v>
      </c>
      <c r="H21" s="40">
        <f>ROUND(H20/H24,3)</f>
        <v>0.204</v>
      </c>
      <c r="I21" s="38"/>
      <c r="J21" s="40">
        <f>ROUND(J20/J24,3)</f>
        <v>0.192</v>
      </c>
      <c r="K21" s="40">
        <f>ROUND(K20/K24,3)</f>
        <v>0.183</v>
      </c>
    </row>
    <row r="22" spans="3:11" s="35" customFormat="1" ht="24">
      <c r="C22" s="57" t="s">
        <v>21</v>
      </c>
      <c r="D22" s="12">
        <v>72587</v>
      </c>
      <c r="E22" s="12"/>
      <c r="F22" s="13"/>
      <c r="G22" s="12">
        <v>43994</v>
      </c>
      <c r="H22" s="12">
        <v>84871</v>
      </c>
      <c r="I22" s="13"/>
      <c r="J22" s="12">
        <v>41159</v>
      </c>
      <c r="K22" s="12">
        <v>85352</v>
      </c>
    </row>
    <row r="23" spans="3:11" s="35" customFormat="1" ht="23.25">
      <c r="C23" s="62" t="s">
        <v>4</v>
      </c>
      <c r="D23" s="18">
        <f>ROUND(D22/D24,3)</f>
        <v>0.668</v>
      </c>
      <c r="E23" s="44"/>
      <c r="F23" s="38"/>
      <c r="G23" s="18">
        <f>ROUND(G22/G24,3)</f>
        <v>0.674</v>
      </c>
      <c r="H23" s="18">
        <f>ROUND(H22/H24,3)</f>
        <v>0.657</v>
      </c>
      <c r="I23" s="38"/>
      <c r="J23" s="18">
        <f>ROUND(J22/J24,3)</f>
        <v>0.675</v>
      </c>
      <c r="K23" s="18">
        <f>ROUND(K22/K24,3)</f>
        <v>0.676</v>
      </c>
    </row>
    <row r="24" spans="3:11" s="35" customFormat="1" ht="23.25">
      <c r="C24" s="65" t="s">
        <v>22</v>
      </c>
      <c r="D24" s="23">
        <f>SUM(D18,D20,D22)+1</f>
        <v>108732</v>
      </c>
      <c r="E24" s="23"/>
      <c r="F24" s="13"/>
      <c r="G24" s="23">
        <f>SUM(G18,G20,G22)+1</f>
        <v>65302</v>
      </c>
      <c r="H24" s="23">
        <f>SUM(H18,H20,H22)</f>
        <v>129251</v>
      </c>
      <c r="I24" s="13"/>
      <c r="J24" s="23">
        <f>SUM(J18,J20,J22)+1</f>
        <v>61003</v>
      </c>
      <c r="K24" s="23">
        <f>SUM(K18,K20,K22)+1</f>
        <v>126271</v>
      </c>
    </row>
    <row r="25" spans="3:11" ht="17.25" customHeight="1">
      <c r="C25" s="32"/>
      <c r="D25" s="24"/>
      <c r="E25" s="24"/>
      <c r="G25" s="73"/>
      <c r="H25" s="24"/>
      <c r="J25" s="73"/>
      <c r="K25" s="24"/>
    </row>
    <row r="26" spans="3:11" s="35" customFormat="1" ht="17.25">
      <c r="C26" s="54" t="s">
        <v>6</v>
      </c>
      <c r="D26" s="6"/>
      <c r="E26" s="43"/>
      <c r="F26" s="10"/>
      <c r="G26" s="43"/>
      <c r="H26" s="6"/>
      <c r="I26" s="10"/>
      <c r="J26" s="43"/>
      <c r="K26" s="6"/>
    </row>
    <row r="27" spans="3:11" s="35" customFormat="1" ht="12.75">
      <c r="C27" s="72" t="s">
        <v>38</v>
      </c>
      <c r="D27" s="7" t="s">
        <v>95</v>
      </c>
      <c r="E27" s="7"/>
      <c r="F27" s="10"/>
      <c r="G27" s="7" t="s">
        <v>96</v>
      </c>
      <c r="H27" s="7"/>
      <c r="I27" s="10"/>
      <c r="J27" s="7" t="s">
        <v>97</v>
      </c>
      <c r="K27" s="7"/>
    </row>
    <row r="28" spans="3:11" s="49" customFormat="1" ht="12.75">
      <c r="C28" s="55"/>
      <c r="D28" s="81" t="s">
        <v>40</v>
      </c>
      <c r="E28" s="81"/>
      <c r="F28" s="47"/>
      <c r="G28" s="50" t="s">
        <v>45</v>
      </c>
      <c r="H28" s="50" t="s">
        <v>40</v>
      </c>
      <c r="I28" s="47"/>
      <c r="J28" s="50" t="s">
        <v>45</v>
      </c>
      <c r="K28" s="50" t="s">
        <v>40</v>
      </c>
    </row>
    <row r="29" spans="3:11" s="35" customFormat="1" ht="12.75">
      <c r="C29" s="61" t="s">
        <v>39</v>
      </c>
      <c r="D29" s="80" t="s">
        <v>98</v>
      </c>
      <c r="E29" s="80"/>
      <c r="F29" s="10"/>
      <c r="G29" s="45" t="s">
        <v>41</v>
      </c>
      <c r="H29" s="45" t="s">
        <v>44</v>
      </c>
      <c r="I29" s="10"/>
      <c r="J29" s="45" t="s">
        <v>42</v>
      </c>
      <c r="K29" s="45" t="s">
        <v>43</v>
      </c>
    </row>
    <row r="30" spans="3:11" s="35" customFormat="1" ht="24">
      <c r="C30" s="57" t="s">
        <v>31</v>
      </c>
      <c r="D30" s="12">
        <v>923</v>
      </c>
      <c r="E30" s="12"/>
      <c r="F30" s="13"/>
      <c r="G30" s="74">
        <v>519</v>
      </c>
      <c r="H30" s="12">
        <v>944</v>
      </c>
      <c r="I30" s="13"/>
      <c r="J30" s="12">
        <v>410</v>
      </c>
      <c r="K30" s="12">
        <v>961</v>
      </c>
    </row>
    <row r="31" spans="3:11" s="35" customFormat="1" ht="23.25">
      <c r="C31" s="64" t="s">
        <v>8</v>
      </c>
      <c r="D31" s="25">
        <f>ROUND(D30/D18,3)</f>
        <v>0.06</v>
      </c>
      <c r="E31" s="25"/>
      <c r="F31" s="20"/>
      <c r="G31" s="37">
        <f>ROUND(G30/G18,3)</f>
        <v>0.056</v>
      </c>
      <c r="H31" s="25">
        <f>ROUND(H30/H18,3)</f>
        <v>0.052</v>
      </c>
      <c r="I31" s="20"/>
      <c r="J31" s="25">
        <f>ROUND(J30/J18,3)</f>
        <v>0.05</v>
      </c>
      <c r="K31" s="25">
        <f>ROUND(K30/K18,3)</f>
        <v>0.054</v>
      </c>
    </row>
    <row r="32" spans="3:11" s="35" customFormat="1" ht="23.25">
      <c r="C32" s="70" t="s">
        <v>32</v>
      </c>
      <c r="D32" s="12">
        <v>1400</v>
      </c>
      <c r="E32" s="12"/>
      <c r="F32" s="13"/>
      <c r="G32" s="21">
        <v>638</v>
      </c>
      <c r="H32" s="12">
        <v>2595</v>
      </c>
      <c r="I32" s="13"/>
      <c r="J32" s="21">
        <v>1159</v>
      </c>
      <c r="K32" s="12">
        <v>2554</v>
      </c>
    </row>
    <row r="33" spans="3:11" s="35" customFormat="1" ht="23.25">
      <c r="C33" s="64" t="s">
        <v>8</v>
      </c>
      <c r="D33" s="37">
        <f>ROUND(D32/D20,3)</f>
        <v>0.067</v>
      </c>
      <c r="E33" s="37"/>
      <c r="F33" s="20"/>
      <c r="G33" s="37">
        <f>ROUND(G32/G20,3)</f>
        <v>0.053</v>
      </c>
      <c r="H33" s="37">
        <f>ROUND(H32/H20,3)</f>
        <v>0.098</v>
      </c>
      <c r="I33" s="20"/>
      <c r="J33" s="37">
        <f>ROUND(J32/J20,3)</f>
        <v>0.099</v>
      </c>
      <c r="K33" s="37">
        <f>ROUND(K32/K20,3)</f>
        <v>0.11</v>
      </c>
    </row>
    <row r="34" spans="3:11" s="35" customFormat="1" ht="23.25">
      <c r="C34" s="58" t="s">
        <v>7</v>
      </c>
      <c r="D34" s="12">
        <v>1496</v>
      </c>
      <c r="E34" s="12"/>
      <c r="F34" s="13"/>
      <c r="G34" s="74">
        <v>958</v>
      </c>
      <c r="H34" s="12">
        <v>1579</v>
      </c>
      <c r="I34" s="13"/>
      <c r="J34" s="12">
        <v>1042</v>
      </c>
      <c r="K34" s="12">
        <v>2325</v>
      </c>
    </row>
    <row r="35" spans="3:11" s="35" customFormat="1" ht="23.25">
      <c r="C35" s="64" t="s">
        <v>8</v>
      </c>
      <c r="D35" s="25">
        <f>ROUND(D34/D22,3)</f>
        <v>0.021</v>
      </c>
      <c r="E35" s="31"/>
      <c r="F35" s="20"/>
      <c r="G35" s="37">
        <f>ROUND(G34/G22,3)</f>
        <v>0.022</v>
      </c>
      <c r="H35" s="25">
        <f>ROUND(H34/H22,3)</f>
        <v>0.019</v>
      </c>
      <c r="I35" s="20"/>
      <c r="J35" s="25">
        <f>ROUND(J34/J22,3)</f>
        <v>0.025</v>
      </c>
      <c r="K35" s="25">
        <f>ROUND(K34/K22,3)</f>
        <v>0.027</v>
      </c>
    </row>
    <row r="36" spans="3:11" s="35" customFormat="1" ht="23.25">
      <c r="C36" s="67" t="s">
        <v>24</v>
      </c>
      <c r="D36" s="28">
        <f>SUM(D30,D32,D34)</f>
        <v>3819</v>
      </c>
      <c r="E36" s="42"/>
      <c r="F36" s="29"/>
      <c r="G36" s="75">
        <f>SUM(G30,G32,G34)</f>
        <v>2115</v>
      </c>
      <c r="H36" s="28">
        <f>SUM(H30,H32,H34)</f>
        <v>5118</v>
      </c>
      <c r="I36" s="29"/>
      <c r="J36" s="28">
        <f>SUM(J30,J32,J34)+2</f>
        <v>2613</v>
      </c>
      <c r="K36" s="28">
        <f>SUM(K30,K32,K34)</f>
        <v>5840</v>
      </c>
    </row>
    <row r="37" spans="3:11" s="35" customFormat="1" ht="23.25">
      <c r="C37" s="68" t="s">
        <v>8</v>
      </c>
      <c r="D37" s="31">
        <f>ROUND(D36/D24,3)</f>
        <v>0.035</v>
      </c>
      <c r="E37" s="31"/>
      <c r="F37" s="27"/>
      <c r="G37" s="30">
        <f>ROUND(G36/G24,3)</f>
        <v>0.032</v>
      </c>
      <c r="H37" s="31">
        <f>ROUND(H36/H24,3)</f>
        <v>0.04</v>
      </c>
      <c r="I37" s="27"/>
      <c r="J37" s="30">
        <f>ROUND(J36/J24,3)</f>
        <v>0.043</v>
      </c>
      <c r="K37" s="30">
        <f>ROUND(K36/K24,3)</f>
        <v>0.046</v>
      </c>
    </row>
    <row r="38" spans="2:5" ht="12.75">
      <c r="B38" s="35"/>
      <c r="C38" s="8"/>
      <c r="D38" s="8"/>
      <c r="E38" s="8"/>
    </row>
    <row r="39" spans="2:5" ht="12.75">
      <c r="B39" s="35"/>
      <c r="C39" s="8"/>
      <c r="D39" s="33"/>
      <c r="E39" s="33"/>
    </row>
  </sheetData>
  <mergeCells count="6">
    <mergeCell ref="D29:E29"/>
    <mergeCell ref="D5:E5"/>
    <mergeCell ref="D17:E17"/>
    <mergeCell ref="D4:E4"/>
    <mergeCell ref="D16:E16"/>
    <mergeCell ref="D28:E28"/>
  </mergeCells>
  <printOptions/>
  <pageMargins left="0.38" right="0.4" top="0.26" bottom="0.29" header="0.28" footer="0.2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ＮＥＣモバイリング株式会社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Shitabetsu</cp:lastModifiedBy>
  <cp:lastPrinted>2012-01-26T04:23:07Z</cp:lastPrinted>
  <dcterms:created xsi:type="dcterms:W3CDTF">2011-02-01T08:13:11Z</dcterms:created>
  <dcterms:modified xsi:type="dcterms:W3CDTF">2012-01-26T04:28:02Z</dcterms:modified>
  <cp:category/>
  <cp:version/>
  <cp:contentType/>
  <cp:contentStatus/>
</cp:coreProperties>
</file>